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https://d.docs.live.net/3fa3d48cffe07c00/Dokument OneDrive/Mina webbplatser/VivekasFiffigaMallar/Mallar/"/>
    </mc:Choice>
  </mc:AlternateContent>
  <xr:revisionPtr revIDLastSave="72" documentId="8_{23B5C01C-9CDB-4CFE-ADDC-4A6177211058}" xr6:coauthVersionLast="47" xr6:coauthVersionMax="47" xr10:uidLastSave="{87F9791F-DCBB-4545-B70C-C29375398111}"/>
  <bookViews>
    <workbookView xWindow="-120" yWindow="-120" windowWidth="29040" windowHeight="15720" activeTab="1" xr2:uid="{00000000-000D-0000-FFFF-FFFF00000000}"/>
  </bookViews>
  <sheets>
    <sheet name="Instruktion" sheetId="50" r:id="rId1"/>
    <sheet name="Januari" sheetId="25" r:id="rId2"/>
    <sheet name="Februari" sheetId="39" r:id="rId3"/>
    <sheet name="Mars" sheetId="40" r:id="rId4"/>
    <sheet name="April" sheetId="41" r:id="rId5"/>
    <sheet name="Maj" sheetId="42" r:id="rId6"/>
    <sheet name="Juni" sheetId="43" r:id="rId7"/>
    <sheet name="Juli" sheetId="44" r:id="rId8"/>
    <sheet name="Augusti" sheetId="45" r:id="rId9"/>
    <sheet name="September" sheetId="46" r:id="rId10"/>
    <sheet name="Oktober" sheetId="47" r:id="rId11"/>
    <sheet name="November" sheetId="48" r:id="rId12"/>
    <sheet name="December" sheetId="49" r:id="rId1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6" i="39" l="1"/>
  <c r="A37" i="39"/>
  <c r="L36" i="39"/>
  <c r="D36" i="39"/>
  <c r="A36" i="39"/>
  <c r="D37" i="39"/>
  <c r="D9" i="40"/>
  <c r="D9" i="41"/>
  <c r="D9" i="42"/>
  <c r="D9" i="43"/>
  <c r="D9" i="44"/>
  <c r="D9" i="45"/>
  <c r="D9" i="46"/>
  <c r="D9" i="47"/>
  <c r="D9" i="48"/>
  <c r="D9" i="49"/>
  <c r="D9" i="25"/>
  <c r="D9" i="39"/>
  <c r="L9" i="49"/>
  <c r="L10" i="49"/>
  <c r="L11" i="49"/>
  <c r="L12" i="49"/>
  <c r="L13" i="49"/>
  <c r="L14" i="49"/>
  <c r="L15" i="49"/>
  <c r="L16" i="49"/>
  <c r="L17" i="49"/>
  <c r="L18" i="49"/>
  <c r="L19" i="49"/>
  <c r="L20" i="49"/>
  <c r="L21" i="49"/>
  <c r="L22" i="49"/>
  <c r="L23" i="49"/>
  <c r="L24" i="49"/>
  <c r="L25" i="49"/>
  <c r="L26" i="49"/>
  <c r="L27" i="49"/>
  <c r="L28" i="49"/>
  <c r="L29" i="49"/>
  <c r="L30" i="49"/>
  <c r="L31" i="49"/>
  <c r="L32" i="49"/>
  <c r="L33" i="49"/>
  <c r="L34" i="49"/>
  <c r="L35" i="49"/>
  <c r="L36" i="49"/>
  <c r="L37" i="49"/>
  <c r="L38" i="49"/>
  <c r="L9" i="48"/>
  <c r="L10" i="48"/>
  <c r="L11" i="48"/>
  <c r="L12" i="48"/>
  <c r="L13" i="48"/>
  <c r="L14" i="48"/>
  <c r="L15" i="48"/>
  <c r="L16" i="48"/>
  <c r="L17" i="48"/>
  <c r="L18" i="48"/>
  <c r="L19" i="48"/>
  <c r="L20" i="48"/>
  <c r="L21" i="48"/>
  <c r="L22" i="48"/>
  <c r="L23" i="48"/>
  <c r="L24" i="48"/>
  <c r="L25" i="48"/>
  <c r="L26" i="48"/>
  <c r="L27" i="48"/>
  <c r="L28" i="48"/>
  <c r="L29" i="48"/>
  <c r="L30" i="48"/>
  <c r="L31" i="48"/>
  <c r="L32" i="48"/>
  <c r="L33" i="48"/>
  <c r="L34" i="48"/>
  <c r="L35" i="48"/>
  <c r="L36" i="48"/>
  <c r="L37" i="48"/>
  <c r="L38" i="48"/>
  <c r="L39" i="47"/>
  <c r="L9" i="47"/>
  <c r="L10" i="47"/>
  <c r="L11" i="47"/>
  <c r="L12" i="47"/>
  <c r="L13" i="47"/>
  <c r="L14" i="47"/>
  <c r="L15" i="47"/>
  <c r="L16" i="47"/>
  <c r="L17" i="47"/>
  <c r="L18" i="47"/>
  <c r="L19" i="47"/>
  <c r="L20" i="47"/>
  <c r="L21" i="47"/>
  <c r="L22" i="47"/>
  <c r="L23" i="47"/>
  <c r="L24" i="47"/>
  <c r="L25" i="47"/>
  <c r="L26" i="47"/>
  <c r="L27" i="47"/>
  <c r="L28" i="47"/>
  <c r="L29" i="47"/>
  <c r="L30" i="47"/>
  <c r="L31" i="47"/>
  <c r="L32" i="47"/>
  <c r="L33" i="47"/>
  <c r="L34" i="47"/>
  <c r="L35" i="47"/>
  <c r="L36" i="47"/>
  <c r="L37" i="47"/>
  <c r="L38" i="47"/>
  <c r="L9" i="46"/>
  <c r="L10" i="46"/>
  <c r="L11" i="46"/>
  <c r="L12" i="46"/>
  <c r="L13" i="46"/>
  <c r="L14" i="46"/>
  <c r="L15" i="46"/>
  <c r="L16" i="46"/>
  <c r="L17" i="46"/>
  <c r="L18" i="46"/>
  <c r="L19" i="46"/>
  <c r="L20" i="46"/>
  <c r="L21" i="46"/>
  <c r="L22" i="46"/>
  <c r="L23" i="46"/>
  <c r="L24" i="46"/>
  <c r="L25" i="46"/>
  <c r="L26" i="46"/>
  <c r="L27" i="46"/>
  <c r="L28" i="46"/>
  <c r="L29" i="46"/>
  <c r="L30" i="46"/>
  <c r="L31" i="46"/>
  <c r="L32" i="46"/>
  <c r="L33" i="46"/>
  <c r="L34" i="46"/>
  <c r="L35" i="46"/>
  <c r="L36" i="46"/>
  <c r="L37" i="46"/>
  <c r="L38" i="46"/>
  <c r="L9" i="41"/>
  <c r="L19" i="39"/>
  <c r="L20" i="39"/>
  <c r="L21" i="39"/>
  <c r="L22" i="39"/>
  <c r="L23" i="39"/>
  <c r="L24" i="39"/>
  <c r="L25" i="39"/>
  <c r="L26" i="39"/>
  <c r="L27" i="39"/>
  <c r="L28" i="39"/>
  <c r="L29" i="39"/>
  <c r="L30" i="39"/>
  <c r="L31" i="39"/>
  <c r="L32" i="39"/>
  <c r="L33" i="39"/>
  <c r="L34" i="39"/>
  <c r="L35" i="39"/>
  <c r="L37" i="39"/>
  <c r="L9" i="39"/>
  <c r="L10" i="39"/>
  <c r="L11" i="39"/>
  <c r="L12" i="39"/>
  <c r="L13" i="39"/>
  <c r="L14" i="39"/>
  <c r="L15" i="39"/>
  <c r="L16" i="39"/>
  <c r="L17" i="39"/>
  <c r="L18" i="39"/>
  <c r="L9" i="40"/>
  <c r="L10" i="40"/>
  <c r="L11" i="40"/>
  <c r="L12" i="40"/>
  <c r="L13" i="40"/>
  <c r="L14" i="40"/>
  <c r="L15" i="40"/>
  <c r="L16" i="40"/>
  <c r="L17" i="40"/>
  <c r="L18" i="40"/>
  <c r="L19" i="40"/>
  <c r="L20" i="40"/>
  <c r="L21" i="40"/>
  <c r="L22" i="40"/>
  <c r="L23" i="40"/>
  <c r="L24" i="40"/>
  <c r="L25" i="40"/>
  <c r="L26" i="40"/>
  <c r="L27" i="40"/>
  <c r="L28" i="40"/>
  <c r="L29" i="40"/>
  <c r="L30" i="40"/>
  <c r="L31" i="40"/>
  <c r="L32" i="40"/>
  <c r="L33" i="40"/>
  <c r="L34" i="40"/>
  <c r="L35" i="40"/>
  <c r="L36" i="40"/>
  <c r="L37" i="40"/>
  <c r="L38" i="40"/>
  <c r="L39" i="40"/>
  <c r="L12" i="25"/>
  <c r="L13" i="25"/>
  <c r="L14" i="25"/>
  <c r="L15" i="25"/>
  <c r="L20" i="25"/>
  <c r="L21" i="25"/>
  <c r="L22" i="25"/>
  <c r="L23" i="25"/>
  <c r="L24" i="25"/>
  <c r="L25" i="25"/>
  <c r="L26" i="25"/>
  <c r="L27" i="25"/>
  <c r="L28" i="25"/>
  <c r="L29" i="25"/>
  <c r="L30" i="25"/>
  <c r="L31" i="25"/>
  <c r="L32" i="25"/>
  <c r="L33" i="25"/>
  <c r="L34" i="25"/>
  <c r="L35" i="25"/>
  <c r="L36" i="25"/>
  <c r="L37" i="25"/>
  <c r="L38" i="25"/>
  <c r="L39" i="25"/>
  <c r="L9" i="25"/>
  <c r="L39" i="45"/>
  <c r="L39" i="44"/>
  <c r="L9" i="44"/>
  <c r="L10" i="44"/>
  <c r="L11" i="44"/>
  <c r="L12" i="44"/>
  <c r="L13" i="44"/>
  <c r="L14" i="44"/>
  <c r="L15" i="44"/>
  <c r="L16" i="44"/>
  <c r="L17" i="44"/>
  <c r="L18" i="44"/>
  <c r="L19" i="44"/>
  <c r="L20" i="44"/>
  <c r="L21" i="44"/>
  <c r="L22" i="44"/>
  <c r="L23" i="44"/>
  <c r="L24" i="44"/>
  <c r="L25" i="44"/>
  <c r="L26" i="44"/>
  <c r="L27" i="44"/>
  <c r="L28" i="44"/>
  <c r="L29" i="44"/>
  <c r="L30" i="44"/>
  <c r="L31" i="44"/>
  <c r="L32" i="44"/>
  <c r="L33" i="44"/>
  <c r="L34" i="44"/>
  <c r="L35" i="44"/>
  <c r="L36" i="44"/>
  <c r="L37" i="44"/>
  <c r="L38" i="44"/>
  <c r="L9" i="45"/>
  <c r="L10" i="45"/>
  <c r="L11" i="45"/>
  <c r="L12" i="45"/>
  <c r="L13" i="45"/>
  <c r="L14" i="45"/>
  <c r="L15" i="45"/>
  <c r="L16" i="45"/>
  <c r="L18" i="45"/>
  <c r="L19" i="45"/>
  <c r="L20" i="45"/>
  <c r="L21" i="45"/>
  <c r="L22" i="45"/>
  <c r="L23" i="45"/>
  <c r="L24" i="45"/>
  <c r="L25" i="45"/>
  <c r="L26" i="45"/>
  <c r="L27" i="45"/>
  <c r="L28" i="45"/>
  <c r="L29" i="45"/>
  <c r="L30" i="45"/>
  <c r="L31" i="45"/>
  <c r="L32" i="45"/>
  <c r="L33" i="45"/>
  <c r="L34" i="45"/>
  <c r="L35" i="45"/>
  <c r="L36" i="45"/>
  <c r="L37" i="45"/>
  <c r="L38" i="45"/>
  <c r="L9" i="43"/>
  <c r="L10" i="43"/>
  <c r="L11" i="43"/>
  <c r="L12" i="43"/>
  <c r="L13" i="43"/>
  <c r="L14" i="43"/>
  <c r="L15" i="43"/>
  <c r="L16" i="43"/>
  <c r="L17" i="43"/>
  <c r="L18" i="43"/>
  <c r="L19" i="43"/>
  <c r="L20" i="43"/>
  <c r="L21" i="43"/>
  <c r="L22" i="43"/>
  <c r="L23" i="43"/>
  <c r="L24" i="43"/>
  <c r="L25" i="43"/>
  <c r="L26" i="43"/>
  <c r="L27" i="43"/>
  <c r="L28" i="43"/>
  <c r="L29" i="43"/>
  <c r="L30" i="43"/>
  <c r="L31" i="43"/>
  <c r="L32" i="43"/>
  <c r="L33" i="43"/>
  <c r="L34" i="43"/>
  <c r="L35" i="43"/>
  <c r="L36" i="43"/>
  <c r="L37" i="43"/>
  <c r="L38" i="43"/>
  <c r="L10" i="42"/>
  <c r="L11" i="42"/>
  <c r="L12" i="42"/>
  <c r="L13" i="42"/>
  <c r="L14" i="42"/>
  <c r="L15" i="42"/>
  <c r="L16" i="42"/>
  <c r="L17" i="42"/>
  <c r="L18" i="42"/>
  <c r="L19" i="42"/>
  <c r="L20" i="42"/>
  <c r="L21" i="42"/>
  <c r="L22" i="42"/>
  <c r="L23" i="42"/>
  <c r="L24" i="42"/>
  <c r="L25" i="42"/>
  <c r="L26" i="42"/>
  <c r="L27" i="42"/>
  <c r="L28" i="42"/>
  <c r="L29" i="42"/>
  <c r="L30" i="42"/>
  <c r="L31" i="42"/>
  <c r="L32" i="42"/>
  <c r="L33" i="42"/>
  <c r="L34" i="42"/>
  <c r="L35" i="42"/>
  <c r="L36" i="42"/>
  <c r="L37" i="42"/>
  <c r="L38" i="42"/>
  <c r="L39" i="42"/>
  <c r="L9" i="42"/>
  <c r="D34" i="39" l="1"/>
  <c r="A34" i="39"/>
  <c r="A10" i="39" l="1"/>
  <c r="A39" i="40"/>
  <c r="A38" i="40"/>
  <c r="A37" i="40"/>
  <c r="A36" i="40"/>
  <c r="A35" i="40"/>
  <c r="A34" i="40"/>
  <c r="A33" i="40"/>
  <c r="A32" i="40"/>
  <c r="A31" i="40"/>
  <c r="A30" i="40"/>
  <c r="A29" i="40"/>
  <c r="A28" i="40"/>
  <c r="A27" i="40"/>
  <c r="A26" i="40"/>
  <c r="A25" i="40"/>
  <c r="A24" i="40"/>
  <c r="A23" i="40"/>
  <c r="A22" i="40"/>
  <c r="A21" i="40"/>
  <c r="A20" i="40"/>
  <c r="A19" i="40"/>
  <c r="A18" i="40"/>
  <c r="A17" i="40"/>
  <c r="A16" i="40"/>
  <c r="A15" i="40"/>
  <c r="A14" i="40"/>
  <c r="A13" i="40"/>
  <c r="A12" i="40"/>
  <c r="A11" i="40"/>
  <c r="A10" i="40"/>
  <c r="A9" i="40"/>
  <c r="A38" i="41"/>
  <c r="A37" i="41"/>
  <c r="A36" i="41"/>
  <c r="A35" i="41"/>
  <c r="A34" i="41"/>
  <c r="A33" i="41"/>
  <c r="A32" i="41"/>
  <c r="A31" i="41"/>
  <c r="A30" i="41"/>
  <c r="A29" i="41"/>
  <c r="A28" i="41"/>
  <c r="A27" i="41"/>
  <c r="A26" i="41"/>
  <c r="A25" i="41"/>
  <c r="A24" i="41"/>
  <c r="A23" i="41"/>
  <c r="A22" i="41"/>
  <c r="A21" i="41"/>
  <c r="A20" i="41"/>
  <c r="A19" i="41"/>
  <c r="A18" i="41"/>
  <c r="A17" i="41"/>
  <c r="A16" i="41"/>
  <c r="A15" i="41"/>
  <c r="A14" i="41"/>
  <c r="A13" i="41"/>
  <c r="A12" i="41"/>
  <c r="A11" i="41"/>
  <c r="A10" i="41"/>
  <c r="A9" i="41"/>
  <c r="A39" i="42"/>
  <c r="A38" i="42"/>
  <c r="A37" i="42"/>
  <c r="A36" i="42"/>
  <c r="A35" i="42"/>
  <c r="A34" i="42"/>
  <c r="A33" i="42"/>
  <c r="A32" i="42"/>
  <c r="A31" i="42"/>
  <c r="A30" i="42"/>
  <c r="A29" i="42"/>
  <c r="A28" i="42"/>
  <c r="A27" i="42"/>
  <c r="A26" i="42"/>
  <c r="A25" i="42"/>
  <c r="A24" i="42"/>
  <c r="A23" i="42"/>
  <c r="A22" i="42"/>
  <c r="A21" i="42"/>
  <c r="A20" i="42"/>
  <c r="A19" i="42"/>
  <c r="A18" i="42"/>
  <c r="A17" i="42"/>
  <c r="A16" i="42"/>
  <c r="A15" i="42"/>
  <c r="A14" i="42"/>
  <c r="A13" i="42"/>
  <c r="A12" i="42"/>
  <c r="A11" i="42"/>
  <c r="A10" i="42"/>
  <c r="A9" i="42"/>
  <c r="A38" i="43"/>
  <c r="A37" i="43"/>
  <c r="A36" i="43"/>
  <c r="A35" i="43"/>
  <c r="A34" i="43"/>
  <c r="A33" i="43"/>
  <c r="A32" i="43"/>
  <c r="A31" i="43"/>
  <c r="A30" i="43"/>
  <c r="A29" i="43"/>
  <c r="A28" i="43"/>
  <c r="A27" i="43"/>
  <c r="A26" i="43"/>
  <c r="A25" i="43"/>
  <c r="A24" i="43"/>
  <c r="A23" i="43"/>
  <c r="A22" i="43"/>
  <c r="A21" i="43"/>
  <c r="A20" i="43"/>
  <c r="A19" i="43"/>
  <c r="A18" i="43"/>
  <c r="A17" i="43"/>
  <c r="A16" i="43"/>
  <c r="A15" i="43"/>
  <c r="A14" i="43"/>
  <c r="A13" i="43"/>
  <c r="A12" i="43"/>
  <c r="A11" i="43"/>
  <c r="A10" i="43"/>
  <c r="A9" i="43"/>
  <c r="A39" i="44"/>
  <c r="A38" i="44"/>
  <c r="A37" i="44"/>
  <c r="A36" i="44"/>
  <c r="A35" i="44"/>
  <c r="A34" i="44"/>
  <c r="A33" i="44"/>
  <c r="A32" i="44"/>
  <c r="A31" i="44"/>
  <c r="A30" i="44"/>
  <c r="A29" i="44"/>
  <c r="A28" i="44"/>
  <c r="A27" i="44"/>
  <c r="A26" i="44"/>
  <c r="A25" i="44"/>
  <c r="A24" i="44"/>
  <c r="A23" i="44"/>
  <c r="A22" i="44"/>
  <c r="A21" i="44"/>
  <c r="A20" i="44"/>
  <c r="A19" i="44"/>
  <c r="A18" i="44"/>
  <c r="A17" i="44"/>
  <c r="A16" i="44"/>
  <c r="A15" i="44"/>
  <c r="A14" i="44"/>
  <c r="A13" i="44"/>
  <c r="A12" i="44"/>
  <c r="A11" i="44"/>
  <c r="A10" i="44"/>
  <c r="A9" i="44"/>
  <c r="A39" i="45"/>
  <c r="A38" i="45"/>
  <c r="A37" i="45"/>
  <c r="A36" i="45"/>
  <c r="A35" i="45"/>
  <c r="A34" i="45"/>
  <c r="A33" i="45"/>
  <c r="A32" i="45"/>
  <c r="A31" i="45"/>
  <c r="A30" i="45"/>
  <c r="A29" i="45"/>
  <c r="A28" i="45"/>
  <c r="A27" i="45"/>
  <c r="A26" i="45"/>
  <c r="A25" i="45"/>
  <c r="A24" i="45"/>
  <c r="A23" i="45"/>
  <c r="A22" i="45"/>
  <c r="A21" i="45"/>
  <c r="A20" i="45"/>
  <c r="A19" i="45"/>
  <c r="A18" i="45"/>
  <c r="A17" i="45"/>
  <c r="A16" i="45"/>
  <c r="A15" i="45"/>
  <c r="A14" i="45"/>
  <c r="A13" i="45"/>
  <c r="A12" i="45"/>
  <c r="A11" i="45"/>
  <c r="A10" i="45"/>
  <c r="A9" i="45"/>
  <c r="A38" i="46"/>
  <c r="A37" i="46"/>
  <c r="A36" i="46"/>
  <c r="A35" i="46"/>
  <c r="A34" i="46"/>
  <c r="A33" i="46"/>
  <c r="A32" i="46"/>
  <c r="A31" i="46"/>
  <c r="A30" i="46"/>
  <c r="A29" i="46"/>
  <c r="A28" i="46"/>
  <c r="A27" i="46"/>
  <c r="A26" i="46"/>
  <c r="A25" i="46"/>
  <c r="A24" i="46"/>
  <c r="A23" i="46"/>
  <c r="A22" i="46"/>
  <c r="A21" i="46"/>
  <c r="A20" i="46"/>
  <c r="A19" i="46"/>
  <c r="A18" i="46"/>
  <c r="A17" i="46"/>
  <c r="A16" i="46"/>
  <c r="A15" i="46"/>
  <c r="A14" i="46"/>
  <c r="A13" i="46"/>
  <c r="A12" i="46"/>
  <c r="A11" i="46"/>
  <c r="A10" i="46"/>
  <c r="A9" i="46"/>
  <c r="A39" i="47"/>
  <c r="A38" i="47"/>
  <c r="A37" i="47"/>
  <c r="A36" i="47"/>
  <c r="A35" i="47"/>
  <c r="A34" i="47"/>
  <c r="A33" i="47"/>
  <c r="A32" i="47"/>
  <c r="A31" i="47"/>
  <c r="A30" i="47"/>
  <c r="A29" i="47"/>
  <c r="A28" i="47"/>
  <c r="A27" i="47"/>
  <c r="A26" i="47"/>
  <c r="A25" i="47"/>
  <c r="A24" i="47"/>
  <c r="A23" i="47"/>
  <c r="A22" i="47"/>
  <c r="A21" i="47"/>
  <c r="A20" i="47"/>
  <c r="A19" i="47"/>
  <c r="A18" i="47"/>
  <c r="A17" i="47"/>
  <c r="A16" i="47"/>
  <c r="A15" i="47"/>
  <c r="A14" i="47"/>
  <c r="A13" i="47"/>
  <c r="A12" i="47"/>
  <c r="A11" i="47"/>
  <c r="A10" i="47"/>
  <c r="A9" i="47"/>
  <c r="A38" i="48"/>
  <c r="A37" i="48"/>
  <c r="A36" i="48"/>
  <c r="A35" i="48"/>
  <c r="A34" i="48"/>
  <c r="A33" i="48"/>
  <c r="A32" i="48"/>
  <c r="A31" i="48"/>
  <c r="A30" i="48"/>
  <c r="A29" i="48"/>
  <c r="A28" i="48"/>
  <c r="A27" i="48"/>
  <c r="A26" i="48"/>
  <c r="A25" i="48"/>
  <c r="A24" i="48"/>
  <c r="A23" i="48"/>
  <c r="A22" i="48"/>
  <c r="A21" i="48"/>
  <c r="A20" i="48"/>
  <c r="A19" i="48"/>
  <c r="A18" i="48"/>
  <c r="A17" i="48"/>
  <c r="A16" i="48"/>
  <c r="A15" i="48"/>
  <c r="A14" i="48"/>
  <c r="A13" i="48"/>
  <c r="A12" i="48"/>
  <c r="A11" i="48"/>
  <c r="A10" i="48"/>
  <c r="A9" i="48"/>
  <c r="A38" i="49"/>
  <c r="A37" i="49"/>
  <c r="A36" i="49"/>
  <c r="A35" i="49"/>
  <c r="A34" i="49"/>
  <c r="A33" i="49"/>
  <c r="A32" i="49"/>
  <c r="A31" i="49"/>
  <c r="A30" i="49"/>
  <c r="A29" i="49"/>
  <c r="A28" i="49"/>
  <c r="A27" i="49"/>
  <c r="A26" i="49"/>
  <c r="A25" i="49"/>
  <c r="A24" i="49"/>
  <c r="A23" i="49"/>
  <c r="A22" i="49"/>
  <c r="A21" i="49"/>
  <c r="A20" i="49"/>
  <c r="A19" i="49"/>
  <c r="A18" i="49"/>
  <c r="A17" i="49"/>
  <c r="A16" i="49"/>
  <c r="A15" i="49"/>
  <c r="A14" i="49"/>
  <c r="A13" i="49"/>
  <c r="A12" i="49"/>
  <c r="A11" i="49"/>
  <c r="A10" i="49"/>
  <c r="A9" i="49"/>
  <c r="A35" i="39"/>
  <c r="A33" i="39"/>
  <c r="A32" i="39"/>
  <c r="A31" i="39"/>
  <c r="A30" i="39"/>
  <c r="A29" i="39"/>
  <c r="A28" i="39"/>
  <c r="A27" i="39"/>
  <c r="A26" i="39"/>
  <c r="A25" i="39"/>
  <c r="A24" i="39"/>
  <c r="A23" i="39"/>
  <c r="A22" i="39"/>
  <c r="A21" i="39"/>
  <c r="A20" i="39"/>
  <c r="A19" i="39"/>
  <c r="A18" i="39"/>
  <c r="A17" i="39"/>
  <c r="A16" i="39"/>
  <c r="A15" i="39"/>
  <c r="A14" i="39"/>
  <c r="A13" i="39"/>
  <c r="A12" i="39"/>
  <c r="A11" i="39"/>
  <c r="A9" i="39"/>
  <c r="A39" i="25"/>
  <c r="A38" i="25"/>
  <c r="A37" i="25"/>
  <c r="A36" i="25"/>
  <c r="A35" i="25"/>
  <c r="A34" i="25"/>
  <c r="A33" i="25"/>
  <c r="A32" i="25"/>
  <c r="A31" i="25"/>
  <c r="A30" i="25"/>
  <c r="A29" i="25"/>
  <c r="A28" i="25"/>
  <c r="A27" i="25"/>
  <c r="A26" i="25"/>
  <c r="A25" i="25"/>
  <c r="A24" i="25"/>
  <c r="A23" i="25"/>
  <c r="A22" i="25"/>
  <c r="A21" i="25"/>
  <c r="A20" i="25"/>
  <c r="A19" i="25"/>
  <c r="A18" i="25"/>
  <c r="A17" i="25"/>
  <c r="A16" i="25"/>
  <c r="A15" i="25"/>
  <c r="A14" i="25"/>
  <c r="A13" i="25"/>
  <c r="A12" i="25"/>
  <c r="A11" i="25"/>
  <c r="A9" i="25"/>
  <c r="A10" i="25"/>
  <c r="D38" i="48" l="1"/>
  <c r="D37" i="48"/>
  <c r="D36" i="48"/>
  <c r="D35" i="48"/>
  <c r="D34" i="48"/>
  <c r="D33" i="48"/>
  <c r="D32" i="48"/>
  <c r="D31" i="48"/>
  <c r="D30" i="48"/>
  <c r="D29" i="48"/>
  <c r="D28" i="48"/>
  <c r="D27" i="48"/>
  <c r="D26" i="48"/>
  <c r="D25" i="48"/>
  <c r="D24" i="48"/>
  <c r="D23" i="48"/>
  <c r="D22" i="48"/>
  <c r="D21" i="48"/>
  <c r="D20" i="48"/>
  <c r="D19" i="48"/>
  <c r="D18" i="48"/>
  <c r="D17" i="48"/>
  <c r="D16" i="48"/>
  <c r="D15" i="48"/>
  <c r="D14" i="48"/>
  <c r="D13" i="48"/>
  <c r="D12" i="48"/>
  <c r="D11" i="48"/>
  <c r="D10" i="48"/>
  <c r="D38" i="46"/>
  <c r="D37" i="46"/>
  <c r="D36" i="46"/>
  <c r="D35" i="46"/>
  <c r="D34" i="46"/>
  <c r="D33" i="46"/>
  <c r="D32" i="46"/>
  <c r="D31" i="46"/>
  <c r="D30" i="46"/>
  <c r="D29" i="46"/>
  <c r="D28" i="46"/>
  <c r="D27" i="46"/>
  <c r="D26" i="46"/>
  <c r="D25" i="46"/>
  <c r="D24" i="46"/>
  <c r="D23" i="46"/>
  <c r="D22" i="46"/>
  <c r="D21" i="46"/>
  <c r="D20" i="46"/>
  <c r="D19" i="46"/>
  <c r="D18" i="46"/>
  <c r="D17" i="46"/>
  <c r="D16" i="46"/>
  <c r="D15" i="46"/>
  <c r="D14" i="46"/>
  <c r="D13" i="46"/>
  <c r="D12" i="46"/>
  <c r="D11" i="46"/>
  <c r="D10" i="46"/>
  <c r="D38" i="43"/>
  <c r="D37" i="43"/>
  <c r="D36" i="43"/>
  <c r="D35" i="43"/>
  <c r="D34" i="43"/>
  <c r="D33" i="43"/>
  <c r="D32" i="43"/>
  <c r="D31" i="43"/>
  <c r="D30" i="43"/>
  <c r="D29" i="43"/>
  <c r="D28" i="43"/>
  <c r="D27" i="43"/>
  <c r="D26" i="43"/>
  <c r="D25" i="43"/>
  <c r="D24" i="43"/>
  <c r="D23" i="43"/>
  <c r="D22" i="43"/>
  <c r="D21" i="43"/>
  <c r="D20" i="43"/>
  <c r="D19" i="43"/>
  <c r="D18" i="43"/>
  <c r="D17" i="43"/>
  <c r="D16" i="43"/>
  <c r="D15" i="43"/>
  <c r="D14" i="43"/>
  <c r="D13" i="43"/>
  <c r="D12" i="43"/>
  <c r="D11" i="43"/>
  <c r="D10" i="43"/>
  <c r="D38" i="41"/>
  <c r="D37" i="41"/>
  <c r="D36" i="41"/>
  <c r="D35" i="41"/>
  <c r="D34" i="41"/>
  <c r="D33" i="41"/>
  <c r="D32" i="41"/>
  <c r="D31" i="41"/>
  <c r="D30" i="41"/>
  <c r="D29" i="41"/>
  <c r="D28" i="41"/>
  <c r="D27" i="41"/>
  <c r="D26" i="41"/>
  <c r="D25" i="41"/>
  <c r="D24" i="41"/>
  <c r="D23" i="41"/>
  <c r="D22" i="41"/>
  <c r="D21" i="41"/>
  <c r="D20" i="41"/>
  <c r="D19" i="41"/>
  <c r="D18" i="41"/>
  <c r="D17" i="41"/>
  <c r="D16" i="41"/>
  <c r="D15" i="41"/>
  <c r="D14" i="41"/>
  <c r="D13" i="41"/>
  <c r="D12" i="41"/>
  <c r="D11" i="41"/>
  <c r="D10" i="41"/>
  <c r="D39" i="49"/>
  <c r="D38" i="49"/>
  <c r="D37" i="49"/>
  <c r="D36" i="49"/>
  <c r="D35" i="49"/>
  <c r="D34" i="49"/>
  <c r="D33" i="49"/>
  <c r="D32" i="49"/>
  <c r="D31" i="49"/>
  <c r="D30" i="49"/>
  <c r="D29" i="49"/>
  <c r="D28" i="49"/>
  <c r="D27" i="49"/>
  <c r="D26" i="49"/>
  <c r="D25" i="49"/>
  <c r="D24" i="49"/>
  <c r="D23" i="49"/>
  <c r="D22" i="49"/>
  <c r="D21" i="49"/>
  <c r="D20" i="49"/>
  <c r="D19" i="49"/>
  <c r="D18" i="49"/>
  <c r="D17" i="49"/>
  <c r="D16" i="49"/>
  <c r="D15" i="49"/>
  <c r="D14" i="49"/>
  <c r="D13" i="49"/>
  <c r="D12" i="49"/>
  <c r="D11" i="49"/>
  <c r="D10" i="49"/>
  <c r="D39" i="47"/>
  <c r="D38" i="47"/>
  <c r="D37" i="47"/>
  <c r="D36" i="47"/>
  <c r="D35" i="47"/>
  <c r="D34" i="47"/>
  <c r="D33" i="47"/>
  <c r="D32" i="47"/>
  <c r="D31" i="47"/>
  <c r="D30" i="47"/>
  <c r="D29" i="47"/>
  <c r="D28" i="47"/>
  <c r="D27" i="47"/>
  <c r="D26" i="47"/>
  <c r="D25" i="47"/>
  <c r="D24" i="47"/>
  <c r="D23" i="47"/>
  <c r="D22" i="47"/>
  <c r="D21" i="47"/>
  <c r="D20" i="47"/>
  <c r="D19" i="47"/>
  <c r="D18" i="47"/>
  <c r="D17" i="47"/>
  <c r="D16" i="47"/>
  <c r="D15" i="47"/>
  <c r="D14" i="47"/>
  <c r="D13" i="47"/>
  <c r="D12" i="47"/>
  <c r="D11" i="47"/>
  <c r="D10" i="47"/>
  <c r="D39" i="45"/>
  <c r="D38" i="45"/>
  <c r="D37" i="45"/>
  <c r="D36" i="45"/>
  <c r="D35" i="45"/>
  <c r="D34" i="45"/>
  <c r="D33" i="45"/>
  <c r="D32" i="45"/>
  <c r="D31" i="45"/>
  <c r="D30" i="45"/>
  <c r="D29" i="45"/>
  <c r="D28" i="45"/>
  <c r="D27" i="45"/>
  <c r="D26" i="45"/>
  <c r="D25" i="45"/>
  <c r="D24" i="45"/>
  <c r="D23" i="45"/>
  <c r="D22" i="45"/>
  <c r="D21" i="45"/>
  <c r="D20" i="45"/>
  <c r="D19" i="45"/>
  <c r="D18" i="45"/>
  <c r="D17" i="45"/>
  <c r="D16" i="45"/>
  <c r="D15" i="45"/>
  <c r="D14" i="45"/>
  <c r="D13" i="45"/>
  <c r="D12" i="45"/>
  <c r="D11" i="45"/>
  <c r="D10" i="45"/>
  <c r="D39" i="44"/>
  <c r="D38" i="44"/>
  <c r="D37" i="44"/>
  <c r="D36" i="44"/>
  <c r="D35" i="44"/>
  <c r="D34" i="44"/>
  <c r="D33" i="44"/>
  <c r="D32" i="44"/>
  <c r="D31" i="44"/>
  <c r="D30" i="44"/>
  <c r="D29" i="44"/>
  <c r="D28" i="44"/>
  <c r="D27" i="44"/>
  <c r="D26" i="44"/>
  <c r="D25" i="44"/>
  <c r="D24" i="44"/>
  <c r="D23" i="44"/>
  <c r="D22" i="44"/>
  <c r="D21" i="44"/>
  <c r="D20" i="44"/>
  <c r="D19" i="44"/>
  <c r="D18" i="44"/>
  <c r="D17" i="44"/>
  <c r="D16" i="44"/>
  <c r="D15" i="44"/>
  <c r="D14" i="44"/>
  <c r="D13" i="44"/>
  <c r="D12" i="44"/>
  <c r="D11" i="44"/>
  <c r="D10" i="44"/>
  <c r="D39" i="42"/>
  <c r="D38" i="42"/>
  <c r="D37" i="42"/>
  <c r="D36" i="42"/>
  <c r="D35" i="42"/>
  <c r="D34" i="42"/>
  <c r="D33" i="42"/>
  <c r="D32" i="42"/>
  <c r="D31" i="42"/>
  <c r="D30" i="42"/>
  <c r="D29" i="42"/>
  <c r="D28" i="42"/>
  <c r="D27" i="42"/>
  <c r="D26" i="42"/>
  <c r="D25" i="42"/>
  <c r="D24" i="42"/>
  <c r="D23" i="42"/>
  <c r="D22" i="42"/>
  <c r="D21" i="42"/>
  <c r="D20" i="42"/>
  <c r="D19" i="42"/>
  <c r="D18" i="42"/>
  <c r="D17" i="42"/>
  <c r="D16" i="42"/>
  <c r="D15" i="42"/>
  <c r="D14" i="42"/>
  <c r="D13" i="42"/>
  <c r="D12" i="42"/>
  <c r="D11" i="42"/>
  <c r="D10" i="42"/>
  <c r="D39" i="40"/>
  <c r="D38" i="40"/>
  <c r="D37" i="40"/>
  <c r="D36" i="40"/>
  <c r="D35" i="40"/>
  <c r="D34" i="40"/>
  <c r="D33" i="40"/>
  <c r="D32" i="40"/>
  <c r="D31" i="40"/>
  <c r="D30" i="40"/>
  <c r="D29" i="40"/>
  <c r="D28" i="40"/>
  <c r="D27" i="40"/>
  <c r="D26" i="40"/>
  <c r="D25" i="40"/>
  <c r="D24" i="40"/>
  <c r="D23" i="40"/>
  <c r="D22" i="40"/>
  <c r="D21" i="40"/>
  <c r="D20" i="40"/>
  <c r="D19" i="40"/>
  <c r="D18" i="40"/>
  <c r="D17" i="40"/>
  <c r="D16" i="40"/>
  <c r="D15" i="40"/>
  <c r="D14" i="40"/>
  <c r="D13" i="40"/>
  <c r="D12" i="40"/>
  <c r="D11" i="40"/>
  <c r="D10" i="40"/>
  <c r="D35" i="39"/>
  <c r="D33" i="39"/>
  <c r="D32" i="39"/>
  <c r="D31" i="39"/>
  <c r="D30" i="39"/>
  <c r="D29" i="39"/>
  <c r="D28" i="39"/>
  <c r="D27" i="39"/>
  <c r="D26" i="39"/>
  <c r="D25" i="39"/>
  <c r="D24" i="39"/>
  <c r="D23" i="39"/>
  <c r="D22" i="39"/>
  <c r="D21" i="39"/>
  <c r="D20" i="39"/>
  <c r="D19" i="39"/>
  <c r="D18" i="39"/>
  <c r="D17" i="39"/>
  <c r="D16" i="39"/>
  <c r="D15" i="39"/>
  <c r="D14" i="39"/>
  <c r="D13" i="39"/>
  <c r="D12" i="39"/>
  <c r="D11" i="39"/>
  <c r="D10" i="39"/>
  <c r="D12" i="25"/>
  <c r="D13" i="25"/>
  <c r="D14" i="25"/>
  <c r="D15" i="25"/>
  <c r="D16" i="25"/>
  <c r="D17" i="25"/>
  <c r="D18" i="25"/>
  <c r="D19" i="25"/>
  <c r="D20" i="25"/>
  <c r="D21" i="25"/>
  <c r="D22" i="25"/>
  <c r="D23" i="25"/>
  <c r="D24" i="25"/>
  <c r="D25" i="25"/>
  <c r="D26" i="25"/>
  <c r="D27" i="25"/>
  <c r="D28" i="25"/>
  <c r="D29" i="25"/>
  <c r="D30" i="25"/>
  <c r="D31" i="25"/>
  <c r="D32" i="25"/>
  <c r="D33" i="25"/>
  <c r="D34" i="25"/>
  <c r="D35" i="25"/>
  <c r="D36" i="25"/>
  <c r="D37" i="25"/>
  <c r="D38" i="25"/>
  <c r="D39" i="25"/>
  <c r="D10" i="25"/>
  <c r="D11" i="25"/>
  <c r="B46" i="39" l="1"/>
  <c r="B45" i="40" s="1"/>
  <c r="B45" i="41" s="1"/>
  <c r="B45" i="42" s="1"/>
  <c r="B45" i="43" s="1"/>
  <c r="B45" i="44" s="1"/>
  <c r="B45" i="45" s="1"/>
  <c r="B45" i="46" s="1"/>
  <c r="B45" i="47" s="1"/>
  <c r="B45" i="48" s="1"/>
  <c r="B45" i="49" s="1"/>
  <c r="B47" i="39"/>
  <c r="B46" i="40" s="1"/>
  <c r="B46" i="41" s="1"/>
  <c r="B46" i="42" s="1"/>
  <c r="B46" i="43" s="1"/>
  <c r="B46" i="44" s="1"/>
  <c r="B46" i="45" s="1"/>
  <c r="B46" i="46" s="1"/>
  <c r="B46" i="47" s="1"/>
  <c r="B46" i="48" s="1"/>
  <c r="B46" i="49" s="1"/>
  <c r="C46" i="39" l="1"/>
  <c r="C45" i="40" s="1"/>
  <c r="C45" i="41" s="1"/>
  <c r="C45" i="42" s="1"/>
  <c r="C45" i="43" s="1"/>
  <c r="C45" i="44" s="1"/>
  <c r="C45" i="45" s="1"/>
  <c r="C45" i="46" s="1"/>
  <c r="C45" i="47" s="1"/>
  <c r="C45" i="48" s="1"/>
  <c r="C45" i="49" s="1"/>
  <c r="A1" i="39"/>
  <c r="A1" i="40" s="1"/>
  <c r="A1" i="41" s="1"/>
  <c r="A1" i="42" s="1"/>
  <c r="A1" i="43" s="1"/>
  <c r="A1" i="44" s="1"/>
  <c r="A1" i="45" s="1"/>
  <c r="A1" i="46" s="1"/>
  <c r="A1" i="47" s="1"/>
  <c r="A1" i="48" s="1"/>
  <c r="A1" i="49" s="1"/>
  <c r="L39" i="49"/>
  <c r="Q2" i="49"/>
  <c r="Q2" i="48"/>
  <c r="Q2" i="47"/>
  <c r="Q2" i="46"/>
  <c r="Q2" i="45"/>
  <c r="Q2" i="44"/>
  <c r="L12" i="41"/>
  <c r="L13" i="41"/>
  <c r="L15" i="41"/>
  <c r="L16" i="41"/>
  <c r="L17" i="41"/>
  <c r="L18" i="41"/>
  <c r="L19" i="41"/>
  <c r="L20" i="41"/>
  <c r="L21" i="41"/>
  <c r="L22" i="41"/>
  <c r="L23" i="41"/>
  <c r="L24" i="41"/>
  <c r="L25" i="41"/>
  <c r="L26" i="41"/>
  <c r="L27" i="41"/>
  <c r="L28" i="41"/>
  <c r="L29" i="41"/>
  <c r="L30" i="41"/>
  <c r="L31" i="41"/>
  <c r="L32" i="41"/>
  <c r="L33" i="41"/>
  <c r="L34" i="41"/>
  <c r="L35" i="41"/>
  <c r="L36" i="41"/>
  <c r="L37" i="41"/>
  <c r="L38" i="41"/>
  <c r="Q2" i="43"/>
  <c r="Q2" i="42"/>
  <c r="Q2" i="40"/>
  <c r="Q2" i="41"/>
  <c r="F48" i="39"/>
  <c r="F47" i="40" s="1"/>
  <c r="H47" i="39"/>
  <c r="H46" i="40" s="1"/>
  <c r="H46" i="41" s="1"/>
  <c r="H46" i="42" s="1"/>
  <c r="H46" i="43" s="1"/>
  <c r="H46" i="44" s="1"/>
  <c r="H46" i="45" s="1"/>
  <c r="H46" i="46" s="1"/>
  <c r="H46" i="47" s="1"/>
  <c r="H46" i="48" s="1"/>
  <c r="H46" i="49" s="1"/>
  <c r="H46" i="39"/>
  <c r="H45" i="40" s="1"/>
  <c r="H45" i="41" s="1"/>
  <c r="H45" i="42" s="1"/>
  <c r="H45" i="43" s="1"/>
  <c r="H45" i="44" s="1"/>
  <c r="H45" i="45" s="1"/>
  <c r="H45" i="46" s="1"/>
  <c r="H45" i="47" s="1"/>
  <c r="H45" i="48" s="1"/>
  <c r="H45" i="49" s="1"/>
  <c r="G47" i="39"/>
  <c r="G46" i="40" s="1"/>
  <c r="G46" i="41" s="1"/>
  <c r="G46" i="42" s="1"/>
  <c r="G46" i="39"/>
  <c r="G45" i="40" s="1"/>
  <c r="G45" i="41" s="1"/>
  <c r="G45" i="42" s="1"/>
  <c r="G45" i="43" s="1"/>
  <c r="G45" i="44" s="1"/>
  <c r="G45" i="45" s="1"/>
  <c r="G45" i="46" s="1"/>
  <c r="G45" i="47" s="1"/>
  <c r="G45" i="48" s="1"/>
  <c r="G45" i="49" s="1"/>
  <c r="E47" i="39"/>
  <c r="D47" i="39"/>
  <c r="D46" i="40" s="1"/>
  <c r="D46" i="41" s="1"/>
  <c r="D46" i="42" s="1"/>
  <c r="D46" i="43" s="1"/>
  <c r="D46" i="44" s="1"/>
  <c r="D46" i="45" s="1"/>
  <c r="D46" i="46" s="1"/>
  <c r="D46" i="47" s="1"/>
  <c r="D46" i="48" s="1"/>
  <c r="D46" i="49" s="1"/>
  <c r="C47" i="39"/>
  <c r="C46" i="40" s="1"/>
  <c r="C46" i="41" s="1"/>
  <c r="C46" i="42" s="1"/>
  <c r="C46" i="43" s="1"/>
  <c r="C46" i="44" s="1"/>
  <c r="C46" i="45" s="1"/>
  <c r="C46" i="46" s="1"/>
  <c r="C46" i="47" s="1"/>
  <c r="C46" i="48" s="1"/>
  <c r="C46" i="49" s="1"/>
  <c r="E46" i="39"/>
  <c r="E45" i="40" s="1"/>
  <c r="E45" i="41" s="1"/>
  <c r="E45" i="42" s="1"/>
  <c r="E45" i="43" s="1"/>
  <c r="E45" i="44" s="1"/>
  <c r="E45" i="45" s="1"/>
  <c r="E45" i="46" s="1"/>
  <c r="E45" i="47" s="1"/>
  <c r="E45" i="48" s="1"/>
  <c r="E45" i="49" s="1"/>
  <c r="D46" i="39"/>
  <c r="D45" i="40" s="1"/>
  <c r="D45" i="41" s="1"/>
  <c r="D45" i="42" s="1"/>
  <c r="D45" i="43" s="1"/>
  <c r="D45" i="44" s="1"/>
  <c r="D45" i="45" s="1"/>
  <c r="D45" i="46" s="1"/>
  <c r="D45" i="47" s="1"/>
  <c r="D45" i="48" s="1"/>
  <c r="D45" i="49" s="1"/>
  <c r="L4" i="39"/>
  <c r="L4" i="40" s="1"/>
  <c r="L4" i="41" s="1"/>
  <c r="L4" i="42" s="1"/>
  <c r="L4" i="43" s="1"/>
  <c r="L4" i="44" s="1"/>
  <c r="L4" i="45" s="1"/>
  <c r="L4" i="46" s="1"/>
  <c r="L4" i="47" s="1"/>
  <c r="L4" i="48" s="1"/>
  <c r="L4" i="49" s="1"/>
  <c r="B4" i="39"/>
  <c r="B4" i="40" s="1"/>
  <c r="B4" i="41" s="1"/>
  <c r="B4" i="42" s="1"/>
  <c r="B4" i="43" s="1"/>
  <c r="B4" i="44" s="1"/>
  <c r="B4" i="45" s="1"/>
  <c r="B4" i="46" s="1"/>
  <c r="B4" i="47" s="1"/>
  <c r="B4" i="48" s="1"/>
  <c r="B4" i="49" s="1"/>
  <c r="Q2" i="39"/>
  <c r="Q2" i="25"/>
  <c r="L48" i="39" l="1"/>
  <c r="I45" i="49"/>
  <c r="K45" i="49" s="1"/>
  <c r="L45" i="49" s="1"/>
  <c r="I47" i="39"/>
  <c r="K47" i="39" s="1"/>
  <c r="L47" i="39" s="1"/>
  <c r="G46" i="43"/>
  <c r="F47" i="41"/>
  <c r="L47" i="40"/>
  <c r="E46" i="40"/>
  <c r="I45" i="43"/>
  <c r="K45" i="43" s="1"/>
  <c r="L45" i="43" s="1"/>
  <c r="I45" i="40"/>
  <c r="K45" i="40" s="1"/>
  <c r="L45" i="40" s="1"/>
  <c r="I45" i="41"/>
  <c r="I45" i="45"/>
  <c r="K45" i="45" s="1"/>
  <c r="L45" i="45" s="1"/>
  <c r="I45" i="42"/>
  <c r="K45" i="42" s="1"/>
  <c r="L45" i="42" s="1"/>
  <c r="I45" i="47"/>
  <c r="K45" i="47" s="1"/>
  <c r="I45" i="44"/>
  <c r="F47" i="42" l="1"/>
  <c r="L47" i="41"/>
  <c r="G46" i="44"/>
  <c r="I46" i="40"/>
  <c r="K46" i="40" s="1"/>
  <c r="L46" i="40" s="1"/>
  <c r="E46" i="41"/>
  <c r="I45" i="46"/>
  <c r="I45" i="48"/>
  <c r="L10" i="41"/>
  <c r="L14" i="41"/>
  <c r="L11" i="41"/>
  <c r="K46" i="39"/>
  <c r="L46" i="39" s="1"/>
  <c r="K45" i="41"/>
  <c r="L45" i="41" s="1"/>
  <c r="L45" i="47"/>
  <c r="K45" i="44"/>
  <c r="L45" i="44" s="1"/>
  <c r="G46" i="45" l="1"/>
  <c r="I46" i="41"/>
  <c r="E46" i="42"/>
  <c r="F47" i="43"/>
  <c r="L47" i="42"/>
  <c r="K45" i="46"/>
  <c r="L45" i="46" s="1"/>
  <c r="K45" i="48"/>
  <c r="L45" i="48" s="1"/>
  <c r="E46" i="43" l="1"/>
  <c r="I46" i="42"/>
  <c r="K46" i="42" s="1"/>
  <c r="L46" i="42" s="1"/>
  <c r="K46" i="41"/>
  <c r="L46" i="41" s="1"/>
  <c r="G46" i="46"/>
  <c r="G46" i="47" s="1"/>
  <c r="G46" i="48" s="1"/>
  <c r="L47" i="43"/>
  <c r="F47" i="44"/>
  <c r="L47" i="44" l="1"/>
  <c r="F47" i="45"/>
  <c r="G46" i="49"/>
  <c r="E46" i="44"/>
  <c r="I46" i="43"/>
  <c r="K46" i="43" s="1"/>
  <c r="L46" i="43" s="1"/>
  <c r="F47" i="46" l="1"/>
  <c r="L47" i="45"/>
  <c r="E46" i="45"/>
  <c r="I46" i="44"/>
  <c r="F47" i="47" l="1"/>
  <c r="L47" i="46"/>
  <c r="E46" i="46"/>
  <c r="I46" i="45"/>
  <c r="K46" i="44"/>
  <c r="L46" i="44" s="1"/>
  <c r="K46" i="45" l="1"/>
  <c r="L46" i="45" s="1"/>
  <c r="L17" i="45"/>
  <c r="I46" i="46"/>
  <c r="K46" i="46" s="1"/>
  <c r="L46" i="46" s="1"/>
  <c r="E46" i="47"/>
  <c r="L47" i="47"/>
  <c r="F47" i="48"/>
  <c r="F47" i="49" l="1"/>
  <c r="L47" i="49" s="1"/>
  <c r="L47" i="48"/>
  <c r="I46" i="47"/>
  <c r="K46" i="47" s="1"/>
  <c r="L46" i="47" s="1"/>
  <c r="E46" i="48"/>
  <c r="E46" i="49" l="1"/>
  <c r="I46" i="49" s="1"/>
  <c r="K46" i="49" s="1"/>
  <c r="L46" i="49" s="1"/>
  <c r="I46" i="48"/>
  <c r="K46" i="48" s="1"/>
  <c r="L46" i="48" s="1"/>
  <c r="L47" i="25" l="1"/>
  <c r="N7" i="25"/>
  <c r="N9" i="25" s="1"/>
  <c r="I46" i="25"/>
  <c r="I45" i="25"/>
  <c r="K46" i="25" l="1"/>
  <c r="L17" i="25"/>
  <c r="L10" i="25"/>
  <c r="L11" i="25"/>
  <c r="L16" i="25"/>
  <c r="L18" i="25"/>
  <c r="L19" i="25"/>
  <c r="N10" i="25"/>
  <c r="O9" i="25"/>
  <c r="P9" i="25" s="1"/>
  <c r="L46" i="25"/>
  <c r="K45" i="25"/>
  <c r="L45" i="25" s="1"/>
  <c r="O10" i="25" l="1"/>
  <c r="P10" i="25" s="1"/>
  <c r="N11" i="25"/>
  <c r="N12" i="25" s="1"/>
  <c r="O12" i="25" s="1"/>
  <c r="P12" i="25" s="1"/>
  <c r="O11" i="25" l="1"/>
  <c r="P11" i="25" s="1"/>
  <c r="N13" i="25" l="1"/>
  <c r="O13" i="25" l="1"/>
  <c r="P13" i="25" s="1"/>
  <c r="N14" i="25"/>
  <c r="N15" i="25" l="1"/>
  <c r="O14" i="25"/>
  <c r="P14" i="25" s="1"/>
  <c r="N16" i="25" l="1"/>
  <c r="O15" i="25"/>
  <c r="P15" i="25" s="1"/>
  <c r="N17" i="25" l="1"/>
  <c r="O16" i="25"/>
  <c r="P16" i="25" s="1"/>
  <c r="N18" i="25" l="1"/>
  <c r="O17" i="25"/>
  <c r="P17" i="25" s="1"/>
  <c r="N19" i="25" l="1"/>
  <c r="O18" i="25"/>
  <c r="P18" i="25" s="1"/>
  <c r="N20" i="25" l="1"/>
  <c r="O19" i="25"/>
  <c r="P19" i="25" s="1"/>
  <c r="N21" i="25" l="1"/>
  <c r="O20" i="25"/>
  <c r="P20" i="25" s="1"/>
  <c r="N22" i="25" l="1"/>
  <c r="O21" i="25"/>
  <c r="P21" i="25" s="1"/>
  <c r="N23" i="25" l="1"/>
  <c r="O22" i="25"/>
  <c r="P22" i="25" s="1"/>
  <c r="N24" i="25" l="1"/>
  <c r="O23" i="25"/>
  <c r="P23" i="25" s="1"/>
  <c r="N25" i="25" l="1"/>
  <c r="O24" i="25"/>
  <c r="P24" i="25" s="1"/>
  <c r="N26" i="25" l="1"/>
  <c r="O25" i="25"/>
  <c r="P25" i="25" s="1"/>
  <c r="N27" i="25" l="1"/>
  <c r="O26" i="25"/>
  <c r="P26" i="25" s="1"/>
  <c r="N28" i="25" l="1"/>
  <c r="O27" i="25"/>
  <c r="P27" i="25" s="1"/>
  <c r="N29" i="25" l="1"/>
  <c r="O28" i="25"/>
  <c r="P28" i="25" s="1"/>
  <c r="N30" i="25" l="1"/>
  <c r="O29" i="25"/>
  <c r="P29" i="25" s="1"/>
  <c r="N31" i="25" l="1"/>
  <c r="O30" i="25"/>
  <c r="P30" i="25" s="1"/>
  <c r="N32" i="25" l="1"/>
  <c r="O31" i="25"/>
  <c r="P31" i="25" s="1"/>
  <c r="N33" i="25" l="1"/>
  <c r="O32" i="25"/>
  <c r="P32" i="25" s="1"/>
  <c r="N34" i="25" l="1"/>
  <c r="O33" i="25"/>
  <c r="P33" i="25" s="1"/>
  <c r="N35" i="25" l="1"/>
  <c r="O34" i="25"/>
  <c r="P34" i="25" s="1"/>
  <c r="N36" i="25" l="1"/>
  <c r="O35" i="25"/>
  <c r="P35" i="25" s="1"/>
  <c r="N37" i="25" l="1"/>
  <c r="O36" i="25"/>
  <c r="P36" i="25" s="1"/>
  <c r="N38" i="25" l="1"/>
  <c r="O37" i="25"/>
  <c r="P37" i="25" s="1"/>
  <c r="N39" i="25" l="1"/>
  <c r="N7" i="39" s="1"/>
  <c r="N9" i="39" s="1"/>
  <c r="O9" i="39" s="1"/>
  <c r="O38" i="25"/>
  <c r="P38" i="25" s="1"/>
  <c r="P9" i="39" l="1"/>
  <c r="N10" i="39"/>
  <c r="O39" i="25"/>
  <c r="P39" i="25" s="1"/>
  <c r="O10" i="39" l="1"/>
  <c r="P10" i="39" s="1"/>
  <c r="N11" i="39"/>
  <c r="O11" i="39" l="1"/>
  <c r="P11" i="39" s="1"/>
  <c r="N12" i="39"/>
  <c r="O12" i="39" l="1"/>
  <c r="P12" i="39" s="1"/>
  <c r="N13" i="39"/>
  <c r="N14" i="39" l="1"/>
  <c r="O13" i="39"/>
  <c r="P13" i="39" s="1"/>
  <c r="O14" i="39" l="1"/>
  <c r="P14" i="39" s="1"/>
  <c r="N15" i="39"/>
  <c r="N16" i="39" l="1"/>
  <c r="O15" i="39"/>
  <c r="P15" i="39" s="1"/>
  <c r="O16" i="39" l="1"/>
  <c r="P16" i="39" s="1"/>
  <c r="N17" i="39"/>
  <c r="O17" i="39" l="1"/>
  <c r="P17" i="39" s="1"/>
  <c r="N18" i="39"/>
  <c r="N19" i="39" l="1"/>
  <c r="O18" i="39"/>
  <c r="P18" i="39" s="1"/>
  <c r="O19" i="39" l="1"/>
  <c r="P19" i="39" s="1"/>
  <c r="N20" i="39"/>
  <c r="O20" i="39" l="1"/>
  <c r="P20" i="39" s="1"/>
  <c r="N21" i="39"/>
  <c r="O21" i="39" l="1"/>
  <c r="P21" i="39" s="1"/>
  <c r="N22" i="39"/>
  <c r="O22" i="39" l="1"/>
  <c r="P22" i="39" s="1"/>
  <c r="N23" i="39"/>
  <c r="N24" i="39" l="1"/>
  <c r="O23" i="39"/>
  <c r="P23" i="39" s="1"/>
  <c r="N25" i="39" l="1"/>
  <c r="O24" i="39"/>
  <c r="P24" i="39" s="1"/>
  <c r="N26" i="39" l="1"/>
  <c r="O25" i="39"/>
  <c r="P25" i="39" s="1"/>
  <c r="N27" i="39" l="1"/>
  <c r="O26" i="39"/>
  <c r="P26" i="39" s="1"/>
  <c r="O27" i="39" l="1"/>
  <c r="P27" i="39" s="1"/>
  <c r="N28" i="39"/>
  <c r="N29" i="39" l="1"/>
  <c r="O28" i="39"/>
  <c r="P28" i="39" s="1"/>
  <c r="N30" i="39" l="1"/>
  <c r="O29" i="39"/>
  <c r="P29" i="39" s="1"/>
  <c r="O30" i="39" l="1"/>
  <c r="P30" i="39" s="1"/>
  <c r="N31" i="39"/>
  <c r="O31" i="39" l="1"/>
  <c r="P31" i="39" s="1"/>
  <c r="N32" i="39"/>
  <c r="N34" i="39" s="1"/>
  <c r="N36" i="39" s="1"/>
  <c r="O36" i="39" l="1"/>
  <c r="P36" i="39" s="1"/>
  <c r="O34" i="39"/>
  <c r="P34" i="39" s="1"/>
  <c r="N33" i="39"/>
  <c r="O32" i="39"/>
  <c r="P32" i="39" s="1"/>
  <c r="N35" i="39" l="1"/>
  <c r="O33" i="39"/>
  <c r="P33" i="39" s="1"/>
  <c r="N37" i="39" l="1"/>
  <c r="N7" i="40" s="1"/>
  <c r="O35" i="39"/>
  <c r="P35" i="39" s="1"/>
  <c r="O37" i="39" l="1"/>
  <c r="P37" i="39" s="1"/>
  <c r="N9" i="40" l="1"/>
  <c r="O9" i="40" l="1"/>
  <c r="P9" i="40" s="1"/>
  <c r="N10" i="40"/>
  <c r="N11" i="40" l="1"/>
  <c r="O10" i="40"/>
  <c r="P10" i="40" s="1"/>
  <c r="N12" i="40" l="1"/>
  <c r="O11" i="40"/>
  <c r="P11" i="40" s="1"/>
  <c r="O12" i="40" l="1"/>
  <c r="P12" i="40" s="1"/>
  <c r="N13" i="40"/>
  <c r="O13" i="40" l="1"/>
  <c r="P13" i="40" s="1"/>
  <c r="N14" i="40"/>
  <c r="N15" i="40" l="1"/>
  <c r="O14" i="40"/>
  <c r="P14" i="40" s="1"/>
  <c r="N16" i="40" l="1"/>
  <c r="O15" i="40"/>
  <c r="P15" i="40" s="1"/>
  <c r="O16" i="40" l="1"/>
  <c r="P16" i="40" s="1"/>
  <c r="N17" i="40"/>
  <c r="O17" i="40" l="1"/>
  <c r="P17" i="40" s="1"/>
  <c r="N18" i="40"/>
  <c r="N19" i="40" l="1"/>
  <c r="O18" i="40"/>
  <c r="P18" i="40" s="1"/>
  <c r="N20" i="40" l="1"/>
  <c r="O19" i="40"/>
  <c r="P19" i="40" s="1"/>
  <c r="O20" i="40" l="1"/>
  <c r="P20" i="40" s="1"/>
  <c r="N21" i="40"/>
  <c r="O21" i="40" l="1"/>
  <c r="P21" i="40" s="1"/>
  <c r="N22" i="40"/>
  <c r="N23" i="40" l="1"/>
  <c r="O22" i="40"/>
  <c r="P22" i="40" s="1"/>
  <c r="N24" i="40" l="1"/>
  <c r="O23" i="40"/>
  <c r="P23" i="40" s="1"/>
  <c r="N25" i="40" l="1"/>
  <c r="O24" i="40"/>
  <c r="P24" i="40" s="1"/>
  <c r="O25" i="40" l="1"/>
  <c r="P25" i="40" s="1"/>
  <c r="N26" i="40"/>
  <c r="N27" i="40" l="1"/>
  <c r="O26" i="40"/>
  <c r="P26" i="40" s="1"/>
  <c r="N28" i="40" l="1"/>
  <c r="O27" i="40"/>
  <c r="P27" i="40" s="1"/>
  <c r="O28" i="40" l="1"/>
  <c r="P28" i="40" s="1"/>
  <c r="N29" i="40"/>
  <c r="O29" i="40" l="1"/>
  <c r="P29" i="40" s="1"/>
  <c r="N30" i="40"/>
  <c r="N31" i="40" l="1"/>
  <c r="O30" i="40"/>
  <c r="P30" i="40" s="1"/>
  <c r="N32" i="40" l="1"/>
  <c r="O31" i="40"/>
  <c r="P31" i="40" s="1"/>
  <c r="N33" i="40" l="1"/>
  <c r="O32" i="40"/>
  <c r="P32" i="40" s="1"/>
  <c r="O33" i="40" l="1"/>
  <c r="P33" i="40" s="1"/>
  <c r="N34" i="40"/>
  <c r="N35" i="40" l="1"/>
  <c r="O34" i="40"/>
  <c r="P34" i="40" s="1"/>
  <c r="N36" i="40" l="1"/>
  <c r="O35" i="40"/>
  <c r="P35" i="40" s="1"/>
  <c r="N37" i="40" l="1"/>
  <c r="O36" i="40"/>
  <c r="P36" i="40" s="1"/>
  <c r="N38" i="40" l="1"/>
  <c r="O37" i="40"/>
  <c r="P37" i="40" s="1"/>
  <c r="N39" i="40" l="1"/>
  <c r="O38" i="40"/>
  <c r="P38" i="40" s="1"/>
  <c r="O39" i="40" l="1"/>
  <c r="P39" i="40" s="1"/>
  <c r="N7" i="41"/>
  <c r="N9" i="41" s="1"/>
  <c r="O9" i="41" l="1"/>
  <c r="P9" i="41" s="1"/>
  <c r="N10" i="41"/>
  <c r="O10" i="41" l="1"/>
  <c r="P10" i="41" s="1"/>
  <c r="N11" i="41"/>
  <c r="N12" i="41" l="1"/>
  <c r="O11" i="41"/>
  <c r="P11" i="41" s="1"/>
  <c r="N13" i="41" l="1"/>
  <c r="O12" i="41"/>
  <c r="P12" i="41" s="1"/>
  <c r="N14" i="41" l="1"/>
  <c r="O13" i="41"/>
  <c r="P13" i="41" s="1"/>
  <c r="O14" i="41" l="1"/>
  <c r="P14" i="41" s="1"/>
  <c r="N15" i="41"/>
  <c r="N16" i="41" l="1"/>
  <c r="O15" i="41"/>
  <c r="P15" i="41" s="1"/>
  <c r="O16" i="41" l="1"/>
  <c r="P16" i="41" s="1"/>
  <c r="N17" i="41"/>
  <c r="N18" i="41" l="1"/>
  <c r="O17" i="41"/>
  <c r="P17" i="41" s="1"/>
  <c r="N19" i="41" l="1"/>
  <c r="O18" i="41"/>
  <c r="P18" i="41" s="1"/>
  <c r="N20" i="41" l="1"/>
  <c r="O19" i="41"/>
  <c r="P19" i="41" s="1"/>
  <c r="O20" i="41" l="1"/>
  <c r="P20" i="41" s="1"/>
  <c r="N21" i="41"/>
  <c r="N22" i="41" l="1"/>
  <c r="O21" i="41"/>
  <c r="P21" i="41" s="1"/>
  <c r="O22" i="41" l="1"/>
  <c r="P22" i="41" s="1"/>
  <c r="N23" i="41"/>
  <c r="O23" i="41" l="1"/>
  <c r="P23" i="41" s="1"/>
  <c r="N24" i="41"/>
  <c r="O24" i="41" l="1"/>
  <c r="P24" i="41" s="1"/>
  <c r="N25" i="41"/>
  <c r="N26" i="41" l="1"/>
  <c r="O25" i="41"/>
  <c r="P25" i="41" s="1"/>
  <c r="O26" i="41" l="1"/>
  <c r="P26" i="41" s="1"/>
  <c r="N27" i="41"/>
  <c r="O27" i="41" l="1"/>
  <c r="P27" i="41" s="1"/>
  <c r="N28" i="41"/>
  <c r="N29" i="41" l="1"/>
  <c r="O28" i="41"/>
  <c r="P28" i="41" s="1"/>
  <c r="N30" i="41" l="1"/>
  <c r="O29" i="41"/>
  <c r="P29" i="41" s="1"/>
  <c r="O30" i="41" l="1"/>
  <c r="P30" i="41" s="1"/>
  <c r="N31" i="41"/>
  <c r="O31" i="41" l="1"/>
  <c r="P31" i="41" s="1"/>
  <c r="N32" i="41"/>
  <c r="N33" i="41" l="1"/>
  <c r="O32" i="41"/>
  <c r="P32" i="41" s="1"/>
  <c r="N34" i="41" l="1"/>
  <c r="O33" i="41"/>
  <c r="P33" i="41" s="1"/>
  <c r="N35" i="41" l="1"/>
  <c r="O34" i="41"/>
  <c r="P34" i="41" s="1"/>
  <c r="O35" i="41" l="1"/>
  <c r="P35" i="41" s="1"/>
  <c r="N36" i="41"/>
  <c r="N37" i="41" l="1"/>
  <c r="O36" i="41"/>
  <c r="P36" i="41" s="1"/>
  <c r="O37" i="41" l="1"/>
  <c r="P37" i="41" s="1"/>
  <c r="N38" i="41"/>
  <c r="O38" i="41" l="1"/>
  <c r="P38" i="41" s="1"/>
  <c r="N7" i="42"/>
  <c r="N9" i="42" s="1"/>
  <c r="N10" i="42" l="1"/>
  <c r="O9" i="42"/>
  <c r="P9" i="42" s="1"/>
  <c r="N11" i="42" l="1"/>
  <c r="O10" i="42"/>
  <c r="P10" i="42" s="1"/>
  <c r="N12" i="42" l="1"/>
  <c r="O11" i="42"/>
  <c r="P11" i="42" s="1"/>
  <c r="N13" i="42" l="1"/>
  <c r="O12" i="42"/>
  <c r="P12" i="42" s="1"/>
  <c r="N14" i="42" l="1"/>
  <c r="O13" i="42"/>
  <c r="P13" i="42" s="1"/>
  <c r="N15" i="42" l="1"/>
  <c r="O14" i="42"/>
  <c r="P14" i="42" s="1"/>
  <c r="O15" i="42" l="1"/>
  <c r="P15" i="42" s="1"/>
  <c r="N16" i="42"/>
  <c r="N17" i="42" l="1"/>
  <c r="O16" i="42"/>
  <c r="P16" i="42" s="1"/>
  <c r="N18" i="42" l="1"/>
  <c r="O17" i="42"/>
  <c r="P17" i="42" s="1"/>
  <c r="O18" i="42" l="1"/>
  <c r="P18" i="42" s="1"/>
  <c r="N19" i="42"/>
  <c r="O19" i="42" l="1"/>
  <c r="P19" i="42" s="1"/>
  <c r="N20" i="42"/>
  <c r="N21" i="42" l="1"/>
  <c r="O20" i="42"/>
  <c r="P20" i="42" s="1"/>
  <c r="O21" i="42" l="1"/>
  <c r="P21" i="42" s="1"/>
  <c r="N22" i="42"/>
  <c r="O22" i="42" l="1"/>
  <c r="P22" i="42" s="1"/>
  <c r="N23" i="42"/>
  <c r="O23" i="42" l="1"/>
  <c r="P23" i="42" s="1"/>
  <c r="N24" i="42"/>
  <c r="N25" i="42" l="1"/>
  <c r="O24" i="42"/>
  <c r="P24" i="42" s="1"/>
  <c r="N26" i="42" l="1"/>
  <c r="O25" i="42"/>
  <c r="P25" i="42" s="1"/>
  <c r="N27" i="42" l="1"/>
  <c r="O26" i="42"/>
  <c r="P26" i="42" s="1"/>
  <c r="O27" i="42" l="1"/>
  <c r="P27" i="42" s="1"/>
  <c r="N28" i="42"/>
  <c r="N29" i="42" l="1"/>
  <c r="O28" i="42"/>
  <c r="P28" i="42" s="1"/>
  <c r="N30" i="42" l="1"/>
  <c r="O29" i="42"/>
  <c r="P29" i="42" s="1"/>
  <c r="N31" i="42" l="1"/>
  <c r="O30" i="42"/>
  <c r="P30" i="42" s="1"/>
  <c r="O31" i="42" l="1"/>
  <c r="P31" i="42" s="1"/>
  <c r="N32" i="42"/>
  <c r="N33" i="42" l="1"/>
  <c r="O32" i="42"/>
  <c r="P32" i="42" s="1"/>
  <c r="N34" i="42" l="1"/>
  <c r="O33" i="42"/>
  <c r="P33" i="42" s="1"/>
  <c r="O34" i="42" l="1"/>
  <c r="P34" i="42" s="1"/>
  <c r="N35" i="42"/>
  <c r="N36" i="42" l="1"/>
  <c r="O35" i="42"/>
  <c r="P35" i="42" s="1"/>
  <c r="O36" i="42" l="1"/>
  <c r="P36" i="42" s="1"/>
  <c r="N37" i="42"/>
  <c r="O37" i="42" l="1"/>
  <c r="P37" i="42" s="1"/>
  <c r="N38" i="42"/>
  <c r="O38" i="42" l="1"/>
  <c r="P38" i="42" s="1"/>
  <c r="N39" i="42"/>
  <c r="N7" i="43" l="1"/>
  <c r="N9" i="43" s="1"/>
  <c r="O39" i="42"/>
  <c r="P39" i="42" s="1"/>
  <c r="O9" i="43" l="1"/>
  <c r="P9" i="43" s="1"/>
  <c r="N10" i="43"/>
  <c r="N11" i="43" l="1"/>
  <c r="O10" i="43"/>
  <c r="P10" i="43" s="1"/>
  <c r="O11" i="43" l="1"/>
  <c r="P11" i="43" s="1"/>
  <c r="N12" i="43"/>
  <c r="N13" i="43" l="1"/>
  <c r="O12" i="43"/>
  <c r="P12" i="43" s="1"/>
  <c r="N14" i="43" l="1"/>
  <c r="O13" i="43"/>
  <c r="P13" i="43" s="1"/>
  <c r="N15" i="43" l="1"/>
  <c r="O14" i="43"/>
  <c r="P14" i="43" s="1"/>
  <c r="O15" i="43" l="1"/>
  <c r="P15" i="43" s="1"/>
  <c r="N16" i="43"/>
  <c r="O16" i="43" l="1"/>
  <c r="P16" i="43" s="1"/>
  <c r="N17" i="43"/>
  <c r="O17" i="43" l="1"/>
  <c r="P17" i="43" s="1"/>
  <c r="N18" i="43"/>
  <c r="N19" i="43" l="1"/>
  <c r="O18" i="43"/>
  <c r="P18" i="43" s="1"/>
  <c r="O19" i="43" l="1"/>
  <c r="P19" i="43" s="1"/>
  <c r="N20" i="43"/>
  <c r="N21" i="43" l="1"/>
  <c r="O20" i="43"/>
  <c r="P20" i="43" s="1"/>
  <c r="N22" i="43" l="1"/>
  <c r="O21" i="43"/>
  <c r="P21" i="43" s="1"/>
  <c r="O22" i="43" l="1"/>
  <c r="P22" i="43" s="1"/>
  <c r="N23" i="43"/>
  <c r="N24" i="43" l="1"/>
  <c r="O23" i="43"/>
  <c r="P23" i="43" s="1"/>
  <c r="O24" i="43" l="1"/>
  <c r="P24" i="43" s="1"/>
  <c r="N25" i="43"/>
  <c r="N26" i="43" l="1"/>
  <c r="O25" i="43"/>
  <c r="P25" i="43" s="1"/>
  <c r="O26" i="43" l="1"/>
  <c r="P26" i="43" s="1"/>
  <c r="N27" i="43"/>
  <c r="N28" i="43" l="1"/>
  <c r="O27" i="43"/>
  <c r="P27" i="43" s="1"/>
  <c r="N29" i="43" l="1"/>
  <c r="O28" i="43"/>
  <c r="P28" i="43" s="1"/>
  <c r="N30" i="43" l="1"/>
  <c r="O29" i="43"/>
  <c r="P29" i="43" s="1"/>
  <c r="O30" i="43" l="1"/>
  <c r="P30" i="43" s="1"/>
  <c r="N31" i="43"/>
  <c r="O31" i="43" l="1"/>
  <c r="P31" i="43" s="1"/>
  <c r="N32" i="43"/>
  <c r="O32" i="43" l="1"/>
  <c r="P32" i="43" s="1"/>
  <c r="N33" i="43"/>
  <c r="N34" i="43" l="1"/>
  <c r="O33" i="43"/>
  <c r="P33" i="43" s="1"/>
  <c r="O34" i="43" l="1"/>
  <c r="P34" i="43" s="1"/>
  <c r="N35" i="43"/>
  <c r="O35" i="43" l="1"/>
  <c r="P35" i="43" s="1"/>
  <c r="N36" i="43"/>
  <c r="N37" i="43" l="1"/>
  <c r="O36" i="43"/>
  <c r="P36" i="43" s="1"/>
  <c r="N38" i="43" l="1"/>
  <c r="O37" i="43"/>
  <c r="P37" i="43" s="1"/>
  <c r="N7" i="44" l="1"/>
  <c r="N9" i="44" s="1"/>
  <c r="O38" i="43"/>
  <c r="P38" i="43" s="1"/>
  <c r="O9" i="44" l="1"/>
  <c r="P9" i="44" s="1"/>
  <c r="N10" i="44"/>
  <c r="N11" i="44" l="1"/>
  <c r="O10" i="44"/>
  <c r="P10" i="44" s="1"/>
  <c r="O11" i="44" l="1"/>
  <c r="P11" i="44" s="1"/>
  <c r="N12" i="44"/>
  <c r="O12" i="44" l="1"/>
  <c r="P12" i="44" s="1"/>
  <c r="N13" i="44"/>
  <c r="N14" i="44" l="1"/>
  <c r="O13" i="44"/>
  <c r="P13" i="44" s="1"/>
  <c r="N15" i="44" l="1"/>
  <c r="O14" i="44"/>
  <c r="P14" i="44" s="1"/>
  <c r="O15" i="44" l="1"/>
  <c r="P15" i="44" s="1"/>
  <c r="N16" i="44"/>
  <c r="O16" i="44" l="1"/>
  <c r="P16" i="44" s="1"/>
  <c r="N17" i="44"/>
  <c r="N18" i="44" l="1"/>
  <c r="O17" i="44"/>
  <c r="P17" i="44" s="1"/>
  <c r="N19" i="44" l="1"/>
  <c r="O18" i="44"/>
  <c r="P18" i="44" s="1"/>
  <c r="O19" i="44" l="1"/>
  <c r="P19" i="44" s="1"/>
  <c r="N20" i="44"/>
  <c r="O20" i="44" l="1"/>
  <c r="P20" i="44" s="1"/>
  <c r="N21" i="44"/>
  <c r="N22" i="44" l="1"/>
  <c r="O21" i="44"/>
  <c r="P21" i="44" s="1"/>
  <c r="N23" i="44" l="1"/>
  <c r="O22" i="44"/>
  <c r="P22" i="44" s="1"/>
  <c r="O23" i="44" l="1"/>
  <c r="P23" i="44" s="1"/>
  <c r="N24" i="44"/>
  <c r="O24" i="44" l="1"/>
  <c r="P24" i="44" s="1"/>
  <c r="N25" i="44"/>
  <c r="N26" i="44" l="1"/>
  <c r="O25" i="44"/>
  <c r="P25" i="44" s="1"/>
  <c r="N27" i="44" l="1"/>
  <c r="O26" i="44"/>
  <c r="P26" i="44" s="1"/>
  <c r="O27" i="44" l="1"/>
  <c r="P27" i="44" s="1"/>
  <c r="N28" i="44"/>
  <c r="O28" i="44" l="1"/>
  <c r="P28" i="44" s="1"/>
  <c r="N29" i="44"/>
  <c r="N30" i="44" l="1"/>
  <c r="O29" i="44"/>
  <c r="P29" i="44" s="1"/>
  <c r="N31" i="44" l="1"/>
  <c r="O30" i="44"/>
  <c r="P30" i="44" s="1"/>
  <c r="O31" i="44" l="1"/>
  <c r="P31" i="44" s="1"/>
  <c r="N32" i="44"/>
  <c r="O32" i="44" l="1"/>
  <c r="P32" i="44" s="1"/>
  <c r="N33" i="44"/>
  <c r="N34" i="44" l="1"/>
  <c r="O33" i="44"/>
  <c r="P33" i="44" s="1"/>
  <c r="N35" i="44" l="1"/>
  <c r="O34" i="44"/>
  <c r="P34" i="44" s="1"/>
  <c r="O35" i="44" l="1"/>
  <c r="P35" i="44" s="1"/>
  <c r="N36" i="44"/>
  <c r="O36" i="44" l="1"/>
  <c r="P36" i="44" s="1"/>
  <c r="N37" i="44"/>
  <c r="N38" i="44" l="1"/>
  <c r="O37" i="44"/>
  <c r="P37" i="44" s="1"/>
  <c r="N39" i="44" l="1"/>
  <c r="O38" i="44"/>
  <c r="P38" i="44" s="1"/>
  <c r="N7" i="45" l="1"/>
  <c r="N9" i="45" s="1"/>
  <c r="O39" i="44"/>
  <c r="P39" i="44" s="1"/>
  <c r="O9" i="45" l="1"/>
  <c r="P9" i="45" s="1"/>
  <c r="N10" i="45"/>
  <c r="N11" i="45" l="1"/>
  <c r="O10" i="45"/>
  <c r="P10" i="45" s="1"/>
  <c r="O11" i="45" l="1"/>
  <c r="P11" i="45" s="1"/>
  <c r="N12" i="45"/>
  <c r="O12" i="45" l="1"/>
  <c r="P12" i="45" s="1"/>
  <c r="N13" i="45"/>
  <c r="N14" i="45" l="1"/>
  <c r="O13" i="45"/>
  <c r="P13" i="45" s="1"/>
  <c r="N15" i="45" l="1"/>
  <c r="O14" i="45"/>
  <c r="P14" i="45" s="1"/>
  <c r="O15" i="45" l="1"/>
  <c r="P15" i="45" s="1"/>
  <c r="N16" i="45"/>
  <c r="O16" i="45" l="1"/>
  <c r="P16" i="45" s="1"/>
  <c r="N17" i="45"/>
  <c r="N18" i="45" l="1"/>
  <c r="O17" i="45"/>
  <c r="P17" i="45" s="1"/>
  <c r="N19" i="45" l="1"/>
  <c r="O18" i="45"/>
  <c r="P18" i="45" s="1"/>
  <c r="O19" i="45" l="1"/>
  <c r="P19" i="45" s="1"/>
  <c r="N20" i="45"/>
  <c r="O20" i="45" l="1"/>
  <c r="P20" i="45" s="1"/>
  <c r="N21" i="45"/>
  <c r="N22" i="45" l="1"/>
  <c r="O21" i="45"/>
  <c r="P21" i="45" s="1"/>
  <c r="N23" i="45" l="1"/>
  <c r="O22" i="45"/>
  <c r="P22" i="45" s="1"/>
  <c r="O23" i="45" l="1"/>
  <c r="P23" i="45" s="1"/>
  <c r="N24" i="45"/>
  <c r="O24" i="45" l="1"/>
  <c r="P24" i="45" s="1"/>
  <c r="N25" i="45"/>
  <c r="N26" i="45" l="1"/>
  <c r="O25" i="45"/>
  <c r="P25" i="45" s="1"/>
  <c r="N27" i="45" l="1"/>
  <c r="O26" i="45"/>
  <c r="P26" i="45" s="1"/>
  <c r="O27" i="45" l="1"/>
  <c r="P27" i="45" s="1"/>
  <c r="N28" i="45"/>
  <c r="N29" i="45" l="1"/>
  <c r="O28" i="45"/>
  <c r="P28" i="45" s="1"/>
  <c r="N30" i="45" l="1"/>
  <c r="O29" i="45"/>
  <c r="P29" i="45" s="1"/>
  <c r="N31" i="45" l="1"/>
  <c r="O30" i="45"/>
  <c r="P30" i="45" s="1"/>
  <c r="O31" i="45" l="1"/>
  <c r="P31" i="45" s="1"/>
  <c r="N32" i="45"/>
  <c r="O32" i="45" l="1"/>
  <c r="P32" i="45" s="1"/>
  <c r="N33" i="45"/>
  <c r="N34" i="45" l="1"/>
  <c r="O33" i="45"/>
  <c r="P33" i="45" s="1"/>
  <c r="N35" i="45" l="1"/>
  <c r="O34" i="45"/>
  <c r="P34" i="45" s="1"/>
  <c r="O35" i="45" l="1"/>
  <c r="P35" i="45" s="1"/>
  <c r="N36" i="45"/>
  <c r="O36" i="45" l="1"/>
  <c r="P36" i="45" s="1"/>
  <c r="N37" i="45"/>
  <c r="O37" i="45" l="1"/>
  <c r="P37" i="45" s="1"/>
  <c r="N38" i="45"/>
  <c r="N39" i="45" l="1"/>
  <c r="O38" i="45"/>
  <c r="P38" i="45" s="1"/>
  <c r="N7" i="46" l="1"/>
  <c r="N9" i="46" s="1"/>
  <c r="O39" i="45"/>
  <c r="P39" i="45" s="1"/>
  <c r="O9" i="46" l="1"/>
  <c r="P9" i="46" s="1"/>
  <c r="N10" i="46"/>
  <c r="O10" i="46" l="1"/>
  <c r="P10" i="46" s="1"/>
  <c r="N11" i="46"/>
  <c r="N12" i="46" l="1"/>
  <c r="O11" i="46"/>
  <c r="P11" i="46" s="1"/>
  <c r="O12" i="46" l="1"/>
  <c r="P12" i="46" s="1"/>
  <c r="N13" i="46"/>
  <c r="N14" i="46" l="1"/>
  <c r="O13" i="46"/>
  <c r="P13" i="46" s="1"/>
  <c r="O14" i="46" l="1"/>
  <c r="P14" i="46" s="1"/>
  <c r="N15" i="46"/>
  <c r="N16" i="46" l="1"/>
  <c r="O15" i="46"/>
  <c r="P15" i="46" s="1"/>
  <c r="N17" i="46" l="1"/>
  <c r="O16" i="46"/>
  <c r="P16" i="46" s="1"/>
  <c r="N18" i="46" l="1"/>
  <c r="O17" i="46"/>
  <c r="P17" i="46" s="1"/>
  <c r="O18" i="46" l="1"/>
  <c r="P18" i="46" s="1"/>
  <c r="N19" i="46"/>
  <c r="O19" i="46" l="1"/>
  <c r="P19" i="46" s="1"/>
  <c r="N20" i="46"/>
  <c r="N21" i="46" l="1"/>
  <c r="O20" i="46"/>
  <c r="P20" i="46" s="1"/>
  <c r="N22" i="46" l="1"/>
  <c r="O21" i="46"/>
  <c r="P21" i="46" s="1"/>
  <c r="O22" i="46" l="1"/>
  <c r="P22" i="46" s="1"/>
  <c r="N23" i="46"/>
  <c r="O23" i="46" l="1"/>
  <c r="P23" i="46" s="1"/>
  <c r="N24" i="46"/>
  <c r="N25" i="46" l="1"/>
  <c r="O24" i="46"/>
  <c r="P24" i="46" s="1"/>
  <c r="N26" i="46" l="1"/>
  <c r="O25" i="46"/>
  <c r="P25" i="46" s="1"/>
  <c r="O26" i="46" l="1"/>
  <c r="P26" i="46" s="1"/>
  <c r="N27" i="46"/>
  <c r="O27" i="46" l="1"/>
  <c r="P27" i="46" s="1"/>
  <c r="N28" i="46"/>
  <c r="N29" i="46" l="1"/>
  <c r="O28" i="46"/>
  <c r="P28" i="46" s="1"/>
  <c r="N30" i="46" l="1"/>
  <c r="O29" i="46"/>
  <c r="P29" i="46" s="1"/>
  <c r="O30" i="46" l="1"/>
  <c r="P30" i="46" s="1"/>
  <c r="N31" i="46"/>
  <c r="O31" i="46" l="1"/>
  <c r="P31" i="46" s="1"/>
  <c r="N32" i="46"/>
  <c r="N33" i="46" l="1"/>
  <c r="O32" i="46"/>
  <c r="P32" i="46" s="1"/>
  <c r="N34" i="46" l="1"/>
  <c r="O33" i="46"/>
  <c r="P33" i="46" s="1"/>
  <c r="O34" i="46" l="1"/>
  <c r="P34" i="46" s="1"/>
  <c r="N35" i="46"/>
  <c r="O35" i="46" l="1"/>
  <c r="P35" i="46" s="1"/>
  <c r="N36" i="46"/>
  <c r="N37" i="46" l="1"/>
  <c r="O36" i="46"/>
  <c r="P36" i="46" s="1"/>
  <c r="N38" i="46" l="1"/>
  <c r="O37" i="46"/>
  <c r="P37" i="46" s="1"/>
  <c r="N7" i="47" l="1"/>
  <c r="N9" i="47" s="1"/>
  <c r="O38" i="46"/>
  <c r="P38" i="46" s="1"/>
  <c r="O9" i="47" l="1"/>
  <c r="P9" i="47" s="1"/>
  <c r="N10" i="47"/>
  <c r="O10" i="47" l="1"/>
  <c r="P10" i="47" s="1"/>
  <c r="N11" i="47"/>
  <c r="O11" i="47" l="1"/>
  <c r="P11" i="47" s="1"/>
  <c r="N12" i="47"/>
  <c r="O12" i="47" l="1"/>
  <c r="P12" i="47" s="1"/>
  <c r="N13" i="47"/>
  <c r="N14" i="47" l="1"/>
  <c r="O13" i="47"/>
  <c r="P13" i="47" s="1"/>
  <c r="N15" i="47" l="1"/>
  <c r="O14" i="47"/>
  <c r="P14" i="47" s="1"/>
  <c r="O15" i="47" l="1"/>
  <c r="P15" i="47" s="1"/>
  <c r="N16" i="47"/>
  <c r="O16" i="47" l="1"/>
  <c r="P16" i="47" s="1"/>
  <c r="N17" i="47"/>
  <c r="O17" i="47" l="1"/>
  <c r="P17" i="47" s="1"/>
  <c r="N18" i="47"/>
  <c r="N19" i="47" l="1"/>
  <c r="O18" i="47"/>
  <c r="P18" i="47" s="1"/>
  <c r="O19" i="47" l="1"/>
  <c r="P19" i="47" s="1"/>
  <c r="N20" i="47"/>
  <c r="N21" i="47" l="1"/>
  <c r="O20" i="47"/>
  <c r="P20" i="47" s="1"/>
  <c r="N22" i="47" l="1"/>
  <c r="O21" i="47"/>
  <c r="P21" i="47" s="1"/>
  <c r="N23" i="47" l="1"/>
  <c r="O22" i="47"/>
  <c r="P22" i="47" s="1"/>
  <c r="O23" i="47" l="1"/>
  <c r="P23" i="47" s="1"/>
  <c r="N24" i="47"/>
  <c r="O24" i="47" l="1"/>
  <c r="P24" i="47" s="1"/>
  <c r="N25" i="47"/>
  <c r="N26" i="47" l="1"/>
  <c r="O25" i="47"/>
  <c r="P25" i="47" s="1"/>
  <c r="O26" i="47" l="1"/>
  <c r="P26" i="47" s="1"/>
  <c r="N27" i="47"/>
  <c r="O27" i="47" l="1"/>
  <c r="P27" i="47" s="1"/>
  <c r="N28" i="47"/>
  <c r="N29" i="47" l="1"/>
  <c r="O28" i="47"/>
  <c r="P28" i="47" s="1"/>
  <c r="O29" i="47" l="1"/>
  <c r="P29" i="47" s="1"/>
  <c r="N30" i="47"/>
  <c r="N31" i="47" l="1"/>
  <c r="O30" i="47"/>
  <c r="P30" i="47" s="1"/>
  <c r="N32" i="47" l="1"/>
  <c r="O31" i="47"/>
  <c r="P31" i="47" s="1"/>
  <c r="N33" i="47" l="1"/>
  <c r="O32" i="47"/>
  <c r="P32" i="47" s="1"/>
  <c r="O33" i="47" l="1"/>
  <c r="P33" i="47" s="1"/>
  <c r="N34" i="47"/>
  <c r="N35" i="47" l="1"/>
  <c r="O34" i="47"/>
  <c r="P34" i="47" s="1"/>
  <c r="N36" i="47" l="1"/>
  <c r="O35" i="47"/>
  <c r="P35" i="47" s="1"/>
  <c r="O36" i="47" l="1"/>
  <c r="P36" i="47" s="1"/>
  <c r="N37" i="47"/>
  <c r="N38" i="47" l="1"/>
  <c r="O37" i="47"/>
  <c r="P37" i="47" s="1"/>
  <c r="N39" i="47" l="1"/>
  <c r="O38" i="47"/>
  <c r="P38" i="47" s="1"/>
  <c r="N7" i="48" l="1"/>
  <c r="N9" i="48" s="1"/>
  <c r="O39" i="47"/>
  <c r="P39" i="47" s="1"/>
  <c r="O9" i="48" l="1"/>
  <c r="P9" i="48" s="1"/>
  <c r="N10" i="48"/>
  <c r="O10" i="48" l="1"/>
  <c r="P10" i="48" s="1"/>
  <c r="N11" i="48"/>
  <c r="N12" i="48" l="1"/>
  <c r="O11" i="48"/>
  <c r="P11" i="48" s="1"/>
  <c r="N13" i="48" l="1"/>
  <c r="O12" i="48"/>
  <c r="P12" i="48" s="1"/>
  <c r="O13" i="48" l="1"/>
  <c r="P13" i="48" s="1"/>
  <c r="N14" i="48"/>
  <c r="O14" i="48" l="1"/>
  <c r="P14" i="48" s="1"/>
  <c r="N15" i="48"/>
  <c r="O15" i="48" l="1"/>
  <c r="P15" i="48" s="1"/>
  <c r="N16" i="48"/>
  <c r="N17" i="48" l="1"/>
  <c r="O16" i="48"/>
  <c r="P16" i="48" s="1"/>
  <c r="O17" i="48" l="1"/>
  <c r="P17" i="48" s="1"/>
  <c r="N18" i="48"/>
  <c r="N19" i="48" l="1"/>
  <c r="O18" i="48"/>
  <c r="P18" i="48" s="1"/>
  <c r="O19" i="48" l="1"/>
  <c r="P19" i="48" s="1"/>
  <c r="N20" i="48"/>
  <c r="O20" i="48" l="1"/>
  <c r="P20" i="48" s="1"/>
  <c r="N21" i="48"/>
  <c r="O21" i="48" l="1"/>
  <c r="P21" i="48" s="1"/>
  <c r="N22" i="48"/>
  <c r="O22" i="48" l="1"/>
  <c r="P22" i="48" s="1"/>
  <c r="N23" i="48"/>
  <c r="O23" i="48" l="1"/>
  <c r="P23" i="48" s="1"/>
  <c r="N24" i="48"/>
  <c r="N25" i="48" l="1"/>
  <c r="O24" i="48"/>
  <c r="P24" i="48" s="1"/>
  <c r="N26" i="48" l="1"/>
  <c r="O25" i="48"/>
  <c r="P25" i="48" s="1"/>
  <c r="O26" i="48" l="1"/>
  <c r="P26" i="48" s="1"/>
  <c r="N27" i="48"/>
  <c r="O27" i="48" l="1"/>
  <c r="P27" i="48" s="1"/>
  <c r="N28" i="48"/>
  <c r="N29" i="48" l="1"/>
  <c r="O28" i="48"/>
  <c r="P28" i="48" s="1"/>
  <c r="O29" i="48" l="1"/>
  <c r="P29" i="48" s="1"/>
  <c r="N30" i="48"/>
  <c r="O30" i="48" l="1"/>
  <c r="P30" i="48" s="1"/>
  <c r="N31" i="48"/>
  <c r="N32" i="48" l="1"/>
  <c r="O31" i="48"/>
  <c r="P31" i="48" s="1"/>
  <c r="N33" i="48" l="1"/>
  <c r="O32" i="48"/>
  <c r="P32" i="48" s="1"/>
  <c r="N34" i="48" l="1"/>
  <c r="O33" i="48"/>
  <c r="P33" i="48" s="1"/>
  <c r="N35" i="48" l="1"/>
  <c r="O34" i="48"/>
  <c r="P34" i="48" s="1"/>
  <c r="O35" i="48" l="1"/>
  <c r="P35" i="48" s="1"/>
  <c r="N36" i="48"/>
  <c r="N37" i="48" l="1"/>
  <c r="O36" i="48"/>
  <c r="P36" i="48" s="1"/>
  <c r="O37" i="48" l="1"/>
  <c r="P37" i="48" s="1"/>
  <c r="N38" i="48"/>
  <c r="N7" i="49" l="1"/>
  <c r="N9" i="49" s="1"/>
  <c r="O38" i="48"/>
  <c r="P38" i="48" s="1"/>
  <c r="N10" i="49" l="1"/>
  <c r="O9" i="49"/>
  <c r="P9" i="49" s="1"/>
  <c r="O10" i="49" l="1"/>
  <c r="P10" i="49" s="1"/>
  <c r="N11" i="49"/>
  <c r="N12" i="49" l="1"/>
  <c r="O11" i="49"/>
  <c r="P11" i="49" s="1"/>
  <c r="N13" i="49" l="1"/>
  <c r="O12" i="49"/>
  <c r="P12" i="49" s="1"/>
  <c r="N14" i="49" l="1"/>
  <c r="O13" i="49"/>
  <c r="P13" i="49" s="1"/>
  <c r="O14" i="49" l="1"/>
  <c r="P14" i="49" s="1"/>
  <c r="N15" i="49"/>
  <c r="N16" i="49" l="1"/>
  <c r="O15" i="49"/>
  <c r="P15" i="49" s="1"/>
  <c r="N17" i="49" l="1"/>
  <c r="O16" i="49"/>
  <c r="P16" i="49" s="1"/>
  <c r="O17" i="49" l="1"/>
  <c r="P17" i="49" s="1"/>
  <c r="N18" i="49"/>
  <c r="O18" i="49" l="1"/>
  <c r="P18" i="49" s="1"/>
  <c r="N19" i="49"/>
  <c r="N20" i="49" l="1"/>
  <c r="O19" i="49"/>
  <c r="P19" i="49" s="1"/>
  <c r="O20" i="49" l="1"/>
  <c r="P20" i="49" s="1"/>
  <c r="N21" i="49"/>
  <c r="O21" i="49" l="1"/>
  <c r="P21" i="49" s="1"/>
  <c r="N22" i="49"/>
  <c r="N23" i="49" l="1"/>
  <c r="O22" i="49"/>
  <c r="P22" i="49" s="1"/>
  <c r="O23" i="49" l="1"/>
  <c r="P23" i="49" s="1"/>
  <c r="N24" i="49"/>
  <c r="O24" i="49" l="1"/>
  <c r="P24" i="49" s="1"/>
  <c r="N25" i="49"/>
  <c r="N26" i="49" l="1"/>
  <c r="O25" i="49"/>
  <c r="P25" i="49" s="1"/>
  <c r="O26" i="49" l="1"/>
  <c r="P26" i="49" s="1"/>
  <c r="N27" i="49"/>
  <c r="O27" i="49" l="1"/>
  <c r="P27" i="49" s="1"/>
  <c r="N28" i="49"/>
  <c r="N29" i="49" l="1"/>
  <c r="O28" i="49"/>
  <c r="P28" i="49" s="1"/>
  <c r="N30" i="49" l="1"/>
  <c r="O29" i="49"/>
  <c r="P29" i="49" s="1"/>
  <c r="O30" i="49" l="1"/>
  <c r="P30" i="49" s="1"/>
  <c r="N31" i="49"/>
  <c r="O31" i="49" l="1"/>
  <c r="P31" i="49" s="1"/>
  <c r="N32" i="49"/>
  <c r="O32" i="49" l="1"/>
  <c r="P32" i="49" s="1"/>
  <c r="N33" i="49"/>
  <c r="O33" i="49" l="1"/>
  <c r="P33" i="49" s="1"/>
  <c r="N34" i="49"/>
  <c r="N35" i="49" l="1"/>
  <c r="O34" i="49"/>
  <c r="P34" i="49" s="1"/>
  <c r="O35" i="49" l="1"/>
  <c r="P35" i="49" s="1"/>
  <c r="N36" i="49"/>
  <c r="O36" i="49" l="1"/>
  <c r="P36" i="49" s="1"/>
  <c r="N37" i="49"/>
  <c r="N38" i="49" l="1"/>
  <c r="O37" i="49"/>
  <c r="P37" i="49" s="1"/>
  <c r="N39" i="49" l="1"/>
  <c r="O39" i="49" s="1"/>
  <c r="P39" i="49" s="1"/>
  <c r="O38" i="49"/>
  <c r="P38" i="4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Green Cargo AB</author>
    <author>Viveka</author>
  </authors>
  <commentList>
    <comment ref="H7" authorId="0" shapeId="0" xr:uid="{00000000-0006-0000-0100-000001000000}">
      <text>
        <r>
          <rPr>
            <sz val="8"/>
            <color indexed="81"/>
            <rFont val="Tahoma"/>
            <family val="2"/>
          </rPr>
          <t>Ange 10 i lunchrutan om lunchen blir 10 minuter längre än en normallunch.
Lunchrutan kan även användas till justering vid förkortad arbetsdag.</t>
        </r>
        <r>
          <rPr>
            <b/>
            <sz val="8"/>
            <color indexed="81"/>
            <rFont val="Tahoma"/>
            <family val="2"/>
          </rPr>
          <t xml:space="preserve"> 
</t>
        </r>
        <r>
          <rPr>
            <sz val="8"/>
            <color indexed="81"/>
            <rFont val="Tahoma"/>
            <family val="2"/>
          </rPr>
          <t xml:space="preserve">Om normalarbetstiden är 490 minuter skrivs </t>
        </r>
        <r>
          <rPr>
            <b/>
            <sz val="8"/>
            <color indexed="81"/>
            <rFont val="Tahoma"/>
            <family val="2"/>
          </rPr>
          <t>-245</t>
        </r>
        <r>
          <rPr>
            <sz val="8"/>
            <color indexed="81"/>
            <rFont val="Tahoma"/>
            <family val="2"/>
          </rPr>
          <t xml:space="preserve"> "lunchrutan" vid havdag.</t>
        </r>
      </text>
    </comment>
    <comment ref="C45" authorId="1" shapeId="0" xr:uid="{00000000-0006-0000-0100-000002000000}">
      <text>
        <r>
          <rPr>
            <sz val="9"/>
            <color indexed="81"/>
            <rFont val="Tahoma"/>
            <family val="2"/>
          </rPr>
          <t>Ange normalarbetstiderna här.
I resp månad räknas tiden efter minuter i grön cell.</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Green Cargo AB</author>
    <author>Viveka</author>
  </authors>
  <commentList>
    <comment ref="H7" authorId="0" shapeId="0" xr:uid="{00000000-0006-0000-0A00-000001000000}">
      <text>
        <r>
          <rPr>
            <sz val="8"/>
            <color indexed="81"/>
            <rFont val="Tahoma"/>
            <family val="2"/>
          </rPr>
          <t>Ange 10 i lunchrutan om lunchen blir 10 minuter längre än en normallunch.
Lunchrutan kan även användas till justering vid förkortad arbetsdag.</t>
        </r>
        <r>
          <rPr>
            <b/>
            <sz val="8"/>
            <color indexed="81"/>
            <rFont val="Tahoma"/>
            <family val="2"/>
          </rPr>
          <t xml:space="preserve"> 
</t>
        </r>
        <r>
          <rPr>
            <sz val="8"/>
            <color indexed="81"/>
            <rFont val="Tahoma"/>
            <family val="2"/>
          </rPr>
          <t xml:space="preserve">Om normalarbetstiden är 490 minuter skrivs </t>
        </r>
        <r>
          <rPr>
            <b/>
            <sz val="8"/>
            <color indexed="81"/>
            <rFont val="Tahoma"/>
            <family val="2"/>
          </rPr>
          <t>-245</t>
        </r>
        <r>
          <rPr>
            <sz val="8"/>
            <color indexed="81"/>
            <rFont val="Tahoma"/>
            <family val="2"/>
          </rPr>
          <t xml:space="preserve"> "lunchrutan" vid havdag.</t>
        </r>
      </text>
    </comment>
    <comment ref="C45" authorId="1" shapeId="0" xr:uid="{00000000-0006-0000-0A00-000002000000}">
      <text>
        <r>
          <rPr>
            <sz val="9"/>
            <color indexed="81"/>
            <rFont val="Tahoma"/>
            <family val="2"/>
          </rPr>
          <t>Ange normalarbetstiderna här.
I resp månad räknas tiden efter minuter i grön cell.</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Green Cargo AB</author>
    <author>Viveka</author>
  </authors>
  <commentList>
    <comment ref="H7" authorId="0" shapeId="0" xr:uid="{00000000-0006-0000-0B00-000001000000}">
      <text>
        <r>
          <rPr>
            <sz val="8"/>
            <color indexed="81"/>
            <rFont val="Tahoma"/>
            <family val="2"/>
          </rPr>
          <t>Ange 10 i lunchrutan om lunchen blir 10 minuter längre än en normallunch.
Lunchrutan kan även användas till justering vid förkortad arbetsdag.</t>
        </r>
        <r>
          <rPr>
            <b/>
            <sz val="8"/>
            <color indexed="81"/>
            <rFont val="Tahoma"/>
            <family val="2"/>
          </rPr>
          <t xml:space="preserve"> 
</t>
        </r>
        <r>
          <rPr>
            <sz val="8"/>
            <color indexed="81"/>
            <rFont val="Tahoma"/>
            <family val="2"/>
          </rPr>
          <t xml:space="preserve">Om normalarbetstiden är 490 minuter skrivs </t>
        </r>
        <r>
          <rPr>
            <b/>
            <sz val="8"/>
            <color indexed="81"/>
            <rFont val="Tahoma"/>
            <family val="2"/>
          </rPr>
          <t>-245</t>
        </r>
        <r>
          <rPr>
            <sz val="8"/>
            <color indexed="81"/>
            <rFont val="Tahoma"/>
            <family val="2"/>
          </rPr>
          <t xml:space="preserve"> "lunchrutan" vid havdag.</t>
        </r>
      </text>
    </comment>
    <comment ref="C45" authorId="1" shapeId="0" xr:uid="{00000000-0006-0000-0B00-000002000000}">
      <text>
        <r>
          <rPr>
            <sz val="9"/>
            <color indexed="81"/>
            <rFont val="Tahoma"/>
            <family val="2"/>
          </rPr>
          <t>Ange normalarbetstiderna här.
I resp månad räknas tiden efter minuter i grön cell.</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Green Cargo AB</author>
    <author>Viveka</author>
  </authors>
  <commentList>
    <comment ref="H7" authorId="0" shapeId="0" xr:uid="{00000000-0006-0000-0C00-000001000000}">
      <text>
        <r>
          <rPr>
            <sz val="8"/>
            <color indexed="81"/>
            <rFont val="Tahoma"/>
            <family val="2"/>
          </rPr>
          <t>Ange 10 i lunchrutan om lunchen blir 10 minuter längre än en normallunch.
Lunchrutan kan även användas till justering vid förkortad arbetsdag.</t>
        </r>
        <r>
          <rPr>
            <b/>
            <sz val="8"/>
            <color indexed="81"/>
            <rFont val="Tahoma"/>
            <family val="2"/>
          </rPr>
          <t xml:space="preserve"> 
</t>
        </r>
        <r>
          <rPr>
            <sz val="8"/>
            <color indexed="81"/>
            <rFont val="Tahoma"/>
            <family val="2"/>
          </rPr>
          <t xml:space="preserve">Om normalarbetstiden är 490 minuter skrivs </t>
        </r>
        <r>
          <rPr>
            <b/>
            <sz val="8"/>
            <color indexed="81"/>
            <rFont val="Tahoma"/>
            <family val="2"/>
          </rPr>
          <t>-245</t>
        </r>
        <r>
          <rPr>
            <sz val="8"/>
            <color indexed="81"/>
            <rFont val="Tahoma"/>
            <family val="2"/>
          </rPr>
          <t xml:space="preserve"> "lunchrutan" vid havdag.</t>
        </r>
      </text>
    </comment>
    <comment ref="C45" authorId="1" shapeId="0" xr:uid="{00000000-0006-0000-0C00-000002000000}">
      <text>
        <r>
          <rPr>
            <sz val="9"/>
            <color indexed="81"/>
            <rFont val="Tahoma"/>
            <family val="2"/>
          </rPr>
          <t>Ange normalarbetstiderna här.
I resp månad räknas tiden efter minuter i grön cell.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Green Cargo AB</author>
    <author>Viveka</author>
  </authors>
  <commentList>
    <comment ref="H7" authorId="0" shapeId="0" xr:uid="{00000000-0006-0000-0200-000001000000}">
      <text>
        <r>
          <rPr>
            <sz val="8"/>
            <color indexed="81"/>
            <rFont val="Tahoma"/>
            <family val="2"/>
          </rPr>
          <t>Ange 10 i lunchrutan om lunchen blir 10 minuter längre än en normallunch.
Lunchrutan kan även användas till justering vid förkortad arbetsdag.</t>
        </r>
        <r>
          <rPr>
            <b/>
            <sz val="8"/>
            <color indexed="81"/>
            <rFont val="Tahoma"/>
            <family val="2"/>
          </rPr>
          <t xml:space="preserve"> 
</t>
        </r>
        <r>
          <rPr>
            <sz val="8"/>
            <color indexed="81"/>
            <rFont val="Tahoma"/>
            <family val="2"/>
          </rPr>
          <t xml:space="preserve">Om normalarbetstiden är 490 minuter skrivs </t>
        </r>
        <r>
          <rPr>
            <b/>
            <sz val="8"/>
            <color indexed="81"/>
            <rFont val="Tahoma"/>
            <family val="2"/>
          </rPr>
          <t>-245</t>
        </r>
        <r>
          <rPr>
            <sz val="8"/>
            <color indexed="81"/>
            <rFont val="Tahoma"/>
            <family val="2"/>
          </rPr>
          <t xml:space="preserve"> "lunchrutan" vid havdag.</t>
        </r>
      </text>
    </comment>
    <comment ref="C46" authorId="1" shapeId="0" xr:uid="{00000000-0006-0000-0200-000002000000}">
      <text>
        <r>
          <rPr>
            <sz val="9"/>
            <color indexed="81"/>
            <rFont val="Tahoma"/>
            <family val="2"/>
          </rPr>
          <t>Ange normalarbetstiderna här.
I resp månad räknas tiden efter minuter i grön cell.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Green Cargo AB</author>
    <author>Viveka</author>
  </authors>
  <commentList>
    <comment ref="H7" authorId="0" shapeId="0" xr:uid="{00000000-0006-0000-0300-000001000000}">
      <text>
        <r>
          <rPr>
            <sz val="8"/>
            <color indexed="81"/>
            <rFont val="Tahoma"/>
            <family val="2"/>
          </rPr>
          <t>Ange 10 i lunchrutan om lunchen blir 10 minuter längre än en normallunch.
Lunchrutan kan även användas till justering vid förkortad arbetsdag.</t>
        </r>
        <r>
          <rPr>
            <b/>
            <sz val="8"/>
            <color indexed="81"/>
            <rFont val="Tahoma"/>
            <family val="2"/>
          </rPr>
          <t xml:space="preserve"> 
</t>
        </r>
        <r>
          <rPr>
            <sz val="8"/>
            <color indexed="81"/>
            <rFont val="Tahoma"/>
            <family val="2"/>
          </rPr>
          <t xml:space="preserve">Om normalarbetstiden är 490 minuter skrivs </t>
        </r>
        <r>
          <rPr>
            <b/>
            <sz val="8"/>
            <color indexed="81"/>
            <rFont val="Tahoma"/>
            <family val="2"/>
          </rPr>
          <t>-245</t>
        </r>
        <r>
          <rPr>
            <sz val="8"/>
            <color indexed="81"/>
            <rFont val="Tahoma"/>
            <family val="2"/>
          </rPr>
          <t xml:space="preserve"> "lunchrutan" vid havdag.</t>
        </r>
      </text>
    </comment>
    <comment ref="C45" authorId="1" shapeId="0" xr:uid="{00000000-0006-0000-0300-000002000000}">
      <text>
        <r>
          <rPr>
            <sz val="9"/>
            <color indexed="81"/>
            <rFont val="Tahoma"/>
            <family val="2"/>
          </rPr>
          <t>Ange normalarbetstiderna här.
I resp månad räknas tiden efter minuter i grön cell.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Green Cargo AB</author>
    <author>Viveka</author>
  </authors>
  <commentList>
    <comment ref="H7" authorId="0" shapeId="0" xr:uid="{00000000-0006-0000-0400-000001000000}">
      <text>
        <r>
          <rPr>
            <sz val="8"/>
            <color indexed="81"/>
            <rFont val="Tahoma"/>
            <family val="2"/>
          </rPr>
          <t>Ange 10 i lunchrutan om lunchen blir 10 minuter längre än en normallunch.
Lunchrutan kan även användas till justering vid förkortad arbetsdag.</t>
        </r>
        <r>
          <rPr>
            <b/>
            <sz val="8"/>
            <color indexed="81"/>
            <rFont val="Tahoma"/>
            <family val="2"/>
          </rPr>
          <t xml:space="preserve"> 
</t>
        </r>
        <r>
          <rPr>
            <sz val="8"/>
            <color indexed="81"/>
            <rFont val="Tahoma"/>
            <family val="2"/>
          </rPr>
          <t xml:space="preserve">Om normalarbetstiden är 490 minuter skrivs </t>
        </r>
        <r>
          <rPr>
            <b/>
            <sz val="8"/>
            <color indexed="81"/>
            <rFont val="Tahoma"/>
            <family val="2"/>
          </rPr>
          <t>-245</t>
        </r>
        <r>
          <rPr>
            <sz val="8"/>
            <color indexed="81"/>
            <rFont val="Tahoma"/>
            <family val="2"/>
          </rPr>
          <t xml:space="preserve"> "lunchrutan" vid havdag.</t>
        </r>
      </text>
    </comment>
    <comment ref="C45" authorId="1" shapeId="0" xr:uid="{00000000-0006-0000-0400-000002000000}">
      <text>
        <r>
          <rPr>
            <sz val="9"/>
            <color indexed="81"/>
            <rFont val="Tahoma"/>
            <family val="2"/>
          </rPr>
          <t>Ange normalarbetstiderna här.
I resp månad räknas tiden efter minuter i grön cell.</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Green Cargo AB</author>
    <author>Viveka</author>
  </authors>
  <commentList>
    <comment ref="H7" authorId="0" shapeId="0" xr:uid="{00000000-0006-0000-0500-000001000000}">
      <text>
        <r>
          <rPr>
            <sz val="8"/>
            <color indexed="81"/>
            <rFont val="Tahoma"/>
            <family val="2"/>
          </rPr>
          <t>Ange 10 i lunchrutan om lunchen blir 10 minuter längre än en normallunch.
Lunchrutan kan även användas till justering vid förkortad arbetsdag.</t>
        </r>
        <r>
          <rPr>
            <b/>
            <sz val="8"/>
            <color indexed="81"/>
            <rFont val="Tahoma"/>
            <family val="2"/>
          </rPr>
          <t xml:space="preserve"> 
</t>
        </r>
        <r>
          <rPr>
            <sz val="8"/>
            <color indexed="81"/>
            <rFont val="Tahoma"/>
            <family val="2"/>
          </rPr>
          <t xml:space="preserve">Om normalarbetstiden är 490 minuter skrivs </t>
        </r>
        <r>
          <rPr>
            <b/>
            <sz val="8"/>
            <color indexed="81"/>
            <rFont val="Tahoma"/>
            <family val="2"/>
          </rPr>
          <t>-245</t>
        </r>
        <r>
          <rPr>
            <sz val="8"/>
            <color indexed="81"/>
            <rFont val="Tahoma"/>
            <family val="2"/>
          </rPr>
          <t xml:space="preserve"> "lunchrutan" vid havdag.</t>
        </r>
      </text>
    </comment>
    <comment ref="C45" authorId="1" shapeId="0" xr:uid="{00000000-0006-0000-0500-000002000000}">
      <text>
        <r>
          <rPr>
            <sz val="9"/>
            <color indexed="81"/>
            <rFont val="Tahoma"/>
            <family val="2"/>
          </rPr>
          <t>Ange normalarbetstiderna här.
I resp månad räknas tiden efter minuter i grön cell.</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Green Cargo AB</author>
    <author>Viveka</author>
  </authors>
  <commentList>
    <comment ref="H7" authorId="0" shapeId="0" xr:uid="{00000000-0006-0000-0600-000001000000}">
      <text>
        <r>
          <rPr>
            <sz val="8"/>
            <color indexed="81"/>
            <rFont val="Tahoma"/>
            <family val="2"/>
          </rPr>
          <t>Ange 10 i lunchrutan om lunchen blir 10 minuter längre än en normallunch.
Lunchrutan kan även användas till justering vid förkortad arbetsdag.</t>
        </r>
        <r>
          <rPr>
            <b/>
            <sz val="8"/>
            <color indexed="81"/>
            <rFont val="Tahoma"/>
            <family val="2"/>
          </rPr>
          <t xml:space="preserve"> 
</t>
        </r>
        <r>
          <rPr>
            <sz val="8"/>
            <color indexed="81"/>
            <rFont val="Tahoma"/>
            <family val="2"/>
          </rPr>
          <t xml:space="preserve">Om normalarbetstiden är 490 minuter skrivs </t>
        </r>
        <r>
          <rPr>
            <b/>
            <sz val="8"/>
            <color indexed="81"/>
            <rFont val="Tahoma"/>
            <family val="2"/>
          </rPr>
          <t>-245</t>
        </r>
        <r>
          <rPr>
            <sz val="8"/>
            <color indexed="81"/>
            <rFont val="Tahoma"/>
            <family val="2"/>
          </rPr>
          <t xml:space="preserve"> "lunchrutan" vid havdag.</t>
        </r>
      </text>
    </comment>
    <comment ref="C45" authorId="1" shapeId="0" xr:uid="{00000000-0006-0000-0600-000002000000}">
      <text>
        <r>
          <rPr>
            <sz val="9"/>
            <color indexed="81"/>
            <rFont val="Tahoma"/>
            <family val="2"/>
          </rPr>
          <t>Ange normalarbetstiderna här.
I resp månad räknas tiden efter minuter i grön cell.</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Green Cargo AB</author>
    <author>Viveka</author>
  </authors>
  <commentList>
    <comment ref="H7" authorId="0" shapeId="0" xr:uid="{00000000-0006-0000-0700-000001000000}">
      <text>
        <r>
          <rPr>
            <sz val="8"/>
            <color indexed="81"/>
            <rFont val="Tahoma"/>
            <family val="2"/>
          </rPr>
          <t>Ange 10 i lunchrutan om lunchen blir 10 minuter längre än en normallunch.
Lunchrutan kan även användas till justering vid förkortad arbetsdag.</t>
        </r>
        <r>
          <rPr>
            <b/>
            <sz val="8"/>
            <color indexed="81"/>
            <rFont val="Tahoma"/>
            <family val="2"/>
          </rPr>
          <t xml:space="preserve"> 
</t>
        </r>
        <r>
          <rPr>
            <sz val="8"/>
            <color indexed="81"/>
            <rFont val="Tahoma"/>
            <family val="2"/>
          </rPr>
          <t xml:space="preserve">Om normalarbetstiden är 490 minuter skrivs </t>
        </r>
        <r>
          <rPr>
            <b/>
            <sz val="8"/>
            <color indexed="81"/>
            <rFont val="Tahoma"/>
            <family val="2"/>
          </rPr>
          <t>-245</t>
        </r>
        <r>
          <rPr>
            <sz val="8"/>
            <color indexed="81"/>
            <rFont val="Tahoma"/>
            <family val="2"/>
          </rPr>
          <t xml:space="preserve"> "lunchrutan" vid havdag.</t>
        </r>
      </text>
    </comment>
    <comment ref="C45" authorId="1" shapeId="0" xr:uid="{00000000-0006-0000-0700-000002000000}">
      <text>
        <r>
          <rPr>
            <sz val="9"/>
            <color indexed="81"/>
            <rFont val="Tahoma"/>
            <family val="2"/>
          </rPr>
          <t>Ange normalarbetstiderna här.
I resp månad räknas tiden efter minuter i grön cell.</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Green Cargo AB</author>
    <author>Viveka</author>
  </authors>
  <commentList>
    <comment ref="H7" authorId="0" shapeId="0" xr:uid="{00000000-0006-0000-0800-000001000000}">
      <text>
        <r>
          <rPr>
            <sz val="8"/>
            <color indexed="81"/>
            <rFont val="Tahoma"/>
            <family val="2"/>
          </rPr>
          <t>Ange 10 i lunchrutan om lunchen blir 10 minuter längre än en normallunch.
Lunchrutan kan även användas till justering vid förkortad arbetsdag.</t>
        </r>
        <r>
          <rPr>
            <b/>
            <sz val="8"/>
            <color indexed="81"/>
            <rFont val="Tahoma"/>
            <family val="2"/>
          </rPr>
          <t xml:space="preserve"> 
</t>
        </r>
        <r>
          <rPr>
            <sz val="8"/>
            <color indexed="81"/>
            <rFont val="Tahoma"/>
            <family val="2"/>
          </rPr>
          <t xml:space="preserve">Om normalarbetstiden är 490 minuter skrivs </t>
        </r>
        <r>
          <rPr>
            <b/>
            <sz val="8"/>
            <color indexed="81"/>
            <rFont val="Tahoma"/>
            <family val="2"/>
          </rPr>
          <t>-245</t>
        </r>
        <r>
          <rPr>
            <sz val="8"/>
            <color indexed="81"/>
            <rFont val="Tahoma"/>
            <family val="2"/>
          </rPr>
          <t xml:space="preserve"> "lunchrutan" vid havdag.</t>
        </r>
      </text>
    </comment>
    <comment ref="C45" authorId="1" shapeId="0" xr:uid="{00000000-0006-0000-0800-000002000000}">
      <text>
        <r>
          <rPr>
            <sz val="9"/>
            <color indexed="81"/>
            <rFont val="Tahoma"/>
            <family val="2"/>
          </rPr>
          <t>Ange normalarbetstiderna här.
I resp månad räknas tiden efter minuter i grön cell.</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Green Cargo AB</author>
    <author>Viveka</author>
  </authors>
  <commentList>
    <comment ref="H7" authorId="0" shapeId="0" xr:uid="{00000000-0006-0000-0900-000001000000}">
      <text>
        <r>
          <rPr>
            <sz val="8"/>
            <color indexed="81"/>
            <rFont val="Tahoma"/>
            <family val="2"/>
          </rPr>
          <t>Ange 10 i lunchrutan om lunchen blir 10 minuter längre än en normallunch.
Lunchrutan kan även användas till justering vid förkortad arbetsdag.</t>
        </r>
        <r>
          <rPr>
            <b/>
            <sz val="8"/>
            <color indexed="81"/>
            <rFont val="Tahoma"/>
            <family val="2"/>
          </rPr>
          <t xml:space="preserve"> 
</t>
        </r>
        <r>
          <rPr>
            <sz val="8"/>
            <color indexed="81"/>
            <rFont val="Tahoma"/>
            <family val="2"/>
          </rPr>
          <t xml:space="preserve">Om normalarbetstiden är 490 minuter skrivs </t>
        </r>
        <r>
          <rPr>
            <b/>
            <sz val="8"/>
            <color indexed="81"/>
            <rFont val="Tahoma"/>
            <family val="2"/>
          </rPr>
          <t>-245</t>
        </r>
        <r>
          <rPr>
            <sz val="8"/>
            <color indexed="81"/>
            <rFont val="Tahoma"/>
            <family val="2"/>
          </rPr>
          <t xml:space="preserve"> "lunchrutan" vid havdag.</t>
        </r>
      </text>
    </comment>
    <comment ref="C45" authorId="1" shapeId="0" xr:uid="{00000000-0006-0000-0900-000002000000}">
      <text>
        <r>
          <rPr>
            <sz val="9"/>
            <color indexed="81"/>
            <rFont val="Tahoma"/>
            <family val="2"/>
          </rPr>
          <t>Ange normalarbetstiderna här.
I resp månad räknas tiden efter minuter i grön cell.</t>
        </r>
      </text>
    </comment>
  </commentList>
</comments>
</file>

<file path=xl/sharedStrings.xml><?xml version="1.0" encoding="utf-8"?>
<sst xmlns="http://schemas.openxmlformats.org/spreadsheetml/2006/main" count="488" uniqueCount="47">
  <si>
    <t xml:space="preserve"> </t>
  </si>
  <si>
    <t>Anst.nr:</t>
  </si>
  <si>
    <t xml:space="preserve">Namn: </t>
  </si>
  <si>
    <t>tim</t>
  </si>
  <si>
    <t>min</t>
  </si>
  <si>
    <t>Förnamn Efternamn</t>
  </si>
  <si>
    <t>Veckodag</t>
  </si>
  <si>
    <t>minuter ±</t>
  </si>
  <si>
    <t>Saldo [min]</t>
  </si>
  <si>
    <t>Datum</t>
  </si>
  <si>
    <t>transport</t>
  </si>
  <si>
    <t>minuter</t>
  </si>
  <si>
    <t>Min tid är</t>
  </si>
  <si>
    <t>Lunch</t>
  </si>
  <si>
    <t>Börjar</t>
  </si>
  <si>
    <t>Slutar</t>
  </si>
  <si>
    <t>Per dag</t>
  </si>
  <si>
    <t>Vinter</t>
  </si>
  <si>
    <t>Normtid</t>
  </si>
  <si>
    <t>Sommar</t>
  </si>
  <si>
    <t>FLEXTIDSREDOVISNING</t>
  </si>
  <si>
    <t>Anmärkning</t>
  </si>
  <si>
    <t>Ing saldo i min:</t>
  </si>
  <si>
    <t xml:space="preserve"> % av normaltiden</t>
  </si>
  <si>
    <t>avvikande lunch</t>
  </si>
  <si>
    <t>ack saldo</t>
  </si>
  <si>
    <t>anlände klockan</t>
  </si>
  <si>
    <t>gick hem klockan</t>
  </si>
  <si>
    <t>V nr</t>
  </si>
  <si>
    <t>Halvdag</t>
  </si>
  <si>
    <t>dagens</t>
  </si>
  <si>
    <t>saldo</t>
  </si>
  <si>
    <t>Redigering</t>
  </si>
  <si>
    <t>Avvikande lunch</t>
  </si>
  <si>
    <t>Halvdagar och forkortad arbetstid</t>
  </si>
  <si>
    <t>Lunchrutan kan användas till justering vid förkortad arbetsdag. 
Om normalarbetstiden är 490 minuter skrivs -245 "lunchrutan" vid havdag.</t>
  </si>
  <si>
    <t>Ange 10 i lunchrutan om lunchen blir 10 minuter längre än en normallunch.</t>
  </si>
  <si>
    <t>Normalarbetstider</t>
  </si>
  <si>
    <t>Allmänna data</t>
  </si>
  <si>
    <t>Företagets namn, den anställdes namn och anställningsnummer anges i Januari-fliken. Sedan kopieras datat över till alla andra månadsflikar via fomler.</t>
  </si>
  <si>
    <t>Ange normalarbetstiderna i Januari-fliken längst ned.Sedan kopieras datat över till alla andra månadsflikar via formler. I respektive månad räknas tiden efter minuter i grön cell.</t>
  </si>
  <si>
    <t>Flikarna är skrivskyddade i de celler som normalt inte behöver ändras. Skyddet har inget lösenord så om ni vill ändra på något så är det bara att ta bort skyddet via fliken Granska och "Ta bort bladets skydd". 
De celler som ska vara skrivbara när fliken är skyddad måste "avbockas" via fliken Start, Välj Format och sedan Formatera celler. (Eller ännu enklare, Markera aktuella celler och Högerklicka och välj Formatera celler.) 
Välj fliken Skydd, bocka av Låst.</t>
  </si>
  <si>
    <t>Ingående tidsaldo</t>
  </si>
  <si>
    <t>Ingående saldo anges i minuter i Januari-fliken.</t>
  </si>
  <si>
    <t>Företaget AB</t>
  </si>
  <si>
    <t>Sommartid börjar</t>
  </si>
  <si>
    <t>Sommartid slutar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</si>
</sst>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General_)"/>
    <numFmt numFmtId="165" formatCode="[$-41D]mmmm\ yyyy;@"/>
    <numFmt numFmtId="166" formatCode="0;0;"/>
    <numFmt numFmtId="167" formatCode="#,##0_ ;[Red]\-#,##0\ "/>
    <numFmt numFmtId="168" formatCode="#,##0;[Red]\-#,##0;"/>
    <numFmt numFmtId="169" formatCode="#,##0;#,##0;"/>
  </numFmts>
  <fonts count="18" x14ac:knownFonts="1">
    <font>
      <sz val="10"/>
      <name val="Arial"/>
      <family val="2"/>
    </font>
    <font>
      <sz val="10"/>
      <name val="Arial"/>
      <family val="2"/>
    </font>
    <font>
      <sz val="8"/>
      <name val="Arial"/>
      <family val="2"/>
    </font>
    <font>
      <sz val="14"/>
      <name val="Arial"/>
      <family val="2"/>
    </font>
    <font>
      <sz val="12"/>
      <name val="Arial"/>
      <family val="2"/>
    </font>
    <font>
      <b/>
      <sz val="14"/>
      <name val="Arial"/>
      <family val="2"/>
    </font>
    <font>
      <b/>
      <sz val="12"/>
      <name val="Arial"/>
      <family val="2"/>
    </font>
    <font>
      <b/>
      <sz val="10"/>
      <name val="Arial"/>
      <family val="2"/>
    </font>
    <font>
      <b/>
      <sz val="11"/>
      <name val="Arial"/>
      <family val="2"/>
    </font>
    <font>
      <b/>
      <sz val="9"/>
      <name val="Arial"/>
      <family val="2"/>
    </font>
    <font>
      <sz val="9"/>
      <name val="Arial"/>
      <family val="2"/>
    </font>
    <font>
      <sz val="8"/>
      <color indexed="81"/>
      <name val="Tahoma"/>
      <family val="2"/>
    </font>
    <font>
      <b/>
      <sz val="8"/>
      <color indexed="81"/>
      <name val="Tahoma"/>
      <family val="2"/>
    </font>
    <font>
      <sz val="9"/>
      <color rgb="FF4D4D4D"/>
      <name val="Arial"/>
      <family val="2"/>
    </font>
    <font>
      <b/>
      <sz val="9"/>
      <color rgb="FF4D4D4D"/>
      <name val="Arial"/>
      <family val="2"/>
    </font>
    <font>
      <sz val="9"/>
      <color indexed="81"/>
      <name val="Tahoma"/>
      <family val="2"/>
    </font>
    <font>
      <b/>
      <sz val="18"/>
      <name val="Arial"/>
      <family val="2"/>
    </font>
    <font>
      <sz val="9"/>
      <color theme="0"/>
      <name val="Arial"/>
      <family val="2"/>
    </font>
  </fonts>
  <fills count="13">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ECF2F8"/>
        <bgColor indexed="64"/>
      </patternFill>
    </fill>
    <fill>
      <patternFill patternType="solid">
        <fgColor theme="6" tint="0.79998168889431442"/>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4" tint="0.79998168889431442"/>
        <bgColor indexed="64"/>
      </patternFill>
    </fill>
  </fills>
  <borders count="11">
    <border>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s>
  <cellStyleXfs count="1">
    <xf numFmtId="0" fontId="0" fillId="0" borderId="0"/>
  </cellStyleXfs>
  <cellXfs count="140">
    <xf numFmtId="0" fontId="0" fillId="0" borderId="0" xfId="0"/>
    <xf numFmtId="164" fontId="3" fillId="0" borderId="0" xfId="0" applyNumberFormat="1" applyFont="1" applyAlignment="1">
      <alignment horizontal="left"/>
    </xf>
    <xf numFmtId="164" fontId="1" fillId="0" borderId="0" xfId="0" applyNumberFormat="1" applyFont="1"/>
    <xf numFmtId="164" fontId="0" fillId="0" borderId="0" xfId="0" applyNumberFormat="1"/>
    <xf numFmtId="164" fontId="7" fillId="0" borderId="0" xfId="0" applyNumberFormat="1" applyFont="1" applyAlignment="1">
      <alignment horizontal="left"/>
    </xf>
    <xf numFmtId="1" fontId="10" fillId="0" borderId="3" xfId="0" applyNumberFormat="1" applyFont="1" applyBorder="1" applyAlignment="1" applyProtection="1">
      <alignment horizontal="center"/>
      <protection locked="0"/>
    </xf>
    <xf numFmtId="1" fontId="13" fillId="0" borderId="3" xfId="0" applyNumberFormat="1" applyFont="1" applyBorder="1" applyAlignment="1" applyProtection="1">
      <alignment horizontal="center"/>
      <protection locked="0"/>
    </xf>
    <xf numFmtId="0" fontId="10" fillId="0" borderId="3" xfId="0" applyFont="1" applyBorder="1" applyAlignment="1" applyProtection="1">
      <alignment horizontal="center"/>
      <protection locked="0"/>
    </xf>
    <xf numFmtId="1" fontId="2" fillId="0" borderId="0" xfId="0" applyNumberFormat="1" applyFont="1" applyAlignment="1">
      <alignment horizontal="center" vertical="center"/>
    </xf>
    <xf numFmtId="164" fontId="5" fillId="0" borderId="0" xfId="0" applyNumberFormat="1" applyFont="1" applyAlignment="1">
      <alignment horizontal="left" vertical="center"/>
    </xf>
    <xf numFmtId="0" fontId="3" fillId="0" borderId="0" xfId="0" applyFont="1" applyAlignment="1">
      <alignment horizontal="left" vertical="center"/>
    </xf>
    <xf numFmtId="164" fontId="3" fillId="0" borderId="0" xfId="0" applyNumberFormat="1" applyFont="1" applyAlignment="1">
      <alignment horizontal="left" vertical="center"/>
    </xf>
    <xf numFmtId="164" fontId="0" fillId="0" borderId="0" xfId="0" applyNumberFormat="1" applyAlignment="1">
      <alignment horizontal="left" vertical="center"/>
    </xf>
    <xf numFmtId="164" fontId="4" fillId="0" borderId="0" xfId="0" applyNumberFormat="1" applyFont="1" applyAlignment="1">
      <alignment horizontal="left" vertical="center"/>
    </xf>
    <xf numFmtId="164" fontId="4" fillId="0" borderId="0" xfId="0" applyNumberFormat="1" applyFont="1" applyAlignment="1">
      <alignment vertical="center"/>
    </xf>
    <xf numFmtId="0" fontId="7" fillId="0" borderId="0" xfId="0" applyFont="1"/>
    <xf numFmtId="0" fontId="2" fillId="0" borderId="0" xfId="0" applyFont="1" applyAlignment="1">
      <alignment horizontal="center"/>
    </xf>
    <xf numFmtId="14" fontId="0" fillId="0" borderId="0" xfId="0" applyNumberFormat="1" applyAlignment="1">
      <alignment horizontal="left"/>
    </xf>
    <xf numFmtId="14" fontId="0" fillId="0" borderId="0" xfId="0" applyNumberFormat="1" applyAlignment="1">
      <alignment horizontal="left" vertical="center"/>
    </xf>
    <xf numFmtId="0" fontId="4" fillId="0" borderId="0" xfId="0" applyFont="1" applyAlignment="1">
      <alignment vertical="center"/>
    </xf>
    <xf numFmtId="0" fontId="7" fillId="0" borderId="0" xfId="0" applyFont="1" applyAlignment="1">
      <alignment vertical="center"/>
    </xf>
    <xf numFmtId="0" fontId="0" fillId="0" borderId="0" xfId="0" applyAlignment="1">
      <alignment vertical="center"/>
    </xf>
    <xf numFmtId="0" fontId="10" fillId="0" borderId="0" xfId="0" applyFont="1" applyAlignment="1">
      <alignment horizontal="left" vertical="center"/>
    </xf>
    <xf numFmtId="0" fontId="0" fillId="0" borderId="0" xfId="0" applyAlignment="1">
      <alignment horizontal="left" vertical="center"/>
    </xf>
    <xf numFmtId="0" fontId="6" fillId="0" borderId="0" xfId="0" applyFont="1" applyAlignment="1">
      <alignment horizontal="left" vertical="center"/>
    </xf>
    <xf numFmtId="0" fontId="6" fillId="0" borderId="0" xfId="0" applyFont="1" applyAlignment="1">
      <alignment vertical="center"/>
    </xf>
    <xf numFmtId="14" fontId="10" fillId="0" borderId="0" xfId="0" applyNumberFormat="1" applyFont="1" applyAlignment="1">
      <alignment horizontal="left" vertical="center"/>
    </xf>
    <xf numFmtId="0" fontId="5" fillId="0" borderId="0" xfId="0" applyFont="1" applyAlignment="1">
      <alignment vertical="center"/>
    </xf>
    <xf numFmtId="0" fontId="10" fillId="6" borderId="3" xfId="0" applyFont="1" applyFill="1" applyBorder="1" applyAlignment="1">
      <alignment horizontal="center" vertical="center"/>
    </xf>
    <xf numFmtId="1" fontId="10" fillId="6" borderId="3" xfId="0" applyNumberFormat="1" applyFont="1" applyFill="1" applyBorder="1" applyAlignment="1">
      <alignment horizontal="center" vertical="center" wrapText="1"/>
    </xf>
    <xf numFmtId="0" fontId="5" fillId="0" borderId="0" xfId="0" applyFont="1"/>
    <xf numFmtId="0" fontId="10" fillId="0" borderId="0" xfId="0" applyFont="1" applyAlignment="1">
      <alignment horizontal="center"/>
    </xf>
    <xf numFmtId="0" fontId="0" fillId="0" borderId="0" xfId="0" applyAlignment="1">
      <alignment horizontal="center"/>
    </xf>
    <xf numFmtId="166" fontId="14" fillId="0" borderId="0" xfId="0" applyNumberFormat="1" applyFont="1" applyAlignment="1">
      <alignment horizontal="center"/>
    </xf>
    <xf numFmtId="0" fontId="2" fillId="6" borderId="3" xfId="0" applyFont="1" applyFill="1" applyBorder="1" applyAlignment="1">
      <alignment horizontal="center" vertical="center" wrapText="1"/>
    </xf>
    <xf numFmtId="1" fontId="0" fillId="4" borderId="3" xfId="0" applyNumberFormat="1" applyFill="1" applyBorder="1" applyAlignment="1">
      <alignment horizontal="center" vertical="center"/>
    </xf>
    <xf numFmtId="0" fontId="0" fillId="4" borderId="3" xfId="0" applyFill="1" applyBorder="1" applyAlignment="1">
      <alignment horizontal="center" vertical="center" wrapText="1"/>
    </xf>
    <xf numFmtId="166" fontId="9" fillId="3" borderId="3" xfId="0" applyNumberFormat="1" applyFont="1" applyFill="1" applyBorder="1" applyAlignment="1">
      <alignment horizontal="center"/>
    </xf>
    <xf numFmtId="166" fontId="14" fillId="3" borderId="3" xfId="0" applyNumberFormat="1" applyFont="1" applyFill="1" applyBorder="1" applyAlignment="1">
      <alignment horizontal="center"/>
    </xf>
    <xf numFmtId="0" fontId="2" fillId="2" borderId="3" xfId="0" applyFont="1" applyFill="1" applyBorder="1" applyAlignment="1">
      <alignment horizontal="center" vertical="center" wrapText="1"/>
    </xf>
    <xf numFmtId="1" fontId="2" fillId="2" borderId="3" xfId="0" applyNumberFormat="1" applyFont="1" applyFill="1" applyBorder="1" applyAlignment="1">
      <alignment horizontal="center" vertical="center"/>
    </xf>
    <xf numFmtId="0" fontId="2" fillId="2" borderId="3" xfId="0" applyFont="1" applyFill="1" applyBorder="1"/>
    <xf numFmtId="0" fontId="0" fillId="0" borderId="3" xfId="0" applyBorder="1" applyAlignment="1">
      <alignment horizontal="center" vertical="center"/>
    </xf>
    <xf numFmtId="14" fontId="7" fillId="2" borderId="3" xfId="0" applyNumberFormat="1" applyFont="1" applyFill="1" applyBorder="1" applyAlignment="1">
      <alignment horizontal="center" vertical="center"/>
    </xf>
    <xf numFmtId="168" fontId="0" fillId="0" borderId="3" xfId="0" applyNumberFormat="1" applyBorder="1" applyAlignment="1" applyProtection="1">
      <alignment horizontal="center" vertical="center"/>
      <protection locked="0"/>
    </xf>
    <xf numFmtId="168" fontId="0" fillId="8" borderId="3" xfId="0" applyNumberFormat="1" applyFill="1" applyBorder="1" applyAlignment="1">
      <alignment horizontal="center" vertical="center"/>
    </xf>
    <xf numFmtId="168" fontId="0" fillId="3" borderId="3" xfId="0" applyNumberFormat="1" applyFill="1" applyBorder="1" applyAlignment="1">
      <alignment horizontal="center" vertical="center"/>
    </xf>
    <xf numFmtId="168" fontId="0" fillId="0" borderId="3" xfId="0" applyNumberFormat="1" applyBorder="1" applyAlignment="1" applyProtection="1">
      <alignment horizontal="center"/>
      <protection locked="0"/>
    </xf>
    <xf numFmtId="0" fontId="0" fillId="9" borderId="3" xfId="0" applyFill="1" applyBorder="1" applyAlignment="1">
      <alignment horizontal="center" vertical="center"/>
    </xf>
    <xf numFmtId="168" fontId="0" fillId="9" borderId="3" xfId="0" applyNumberFormat="1" applyFill="1" applyBorder="1" applyAlignment="1">
      <alignment horizontal="center" vertical="center"/>
    </xf>
    <xf numFmtId="169" fontId="10" fillId="0" borderId="3" xfId="0" applyNumberFormat="1" applyFont="1" applyBorder="1" applyAlignment="1" applyProtection="1">
      <alignment horizontal="center"/>
      <protection locked="0"/>
    </xf>
    <xf numFmtId="169" fontId="13" fillId="0" borderId="3" xfId="0" applyNumberFormat="1" applyFont="1" applyBorder="1" applyAlignment="1" applyProtection="1">
      <alignment horizontal="center"/>
      <protection locked="0"/>
    </xf>
    <xf numFmtId="0" fontId="0" fillId="7" borderId="3" xfId="0" applyFill="1" applyBorder="1" applyAlignment="1">
      <alignment horizontal="center" vertical="center"/>
    </xf>
    <xf numFmtId="168" fontId="0" fillId="7" borderId="3" xfId="0" applyNumberFormat="1" applyFill="1" applyBorder="1" applyAlignment="1" applyProtection="1">
      <alignment horizontal="center" vertical="center"/>
      <protection locked="0"/>
    </xf>
    <xf numFmtId="168" fontId="0" fillId="7" borderId="3" xfId="0" applyNumberFormat="1" applyFill="1" applyBorder="1" applyAlignment="1">
      <alignment horizontal="center" vertical="center"/>
    </xf>
    <xf numFmtId="14" fontId="10" fillId="0" borderId="0" xfId="0" applyNumberFormat="1" applyFont="1" applyAlignment="1">
      <alignment horizontal="left"/>
    </xf>
    <xf numFmtId="0" fontId="10" fillId="0" borderId="0" xfId="0" applyFont="1"/>
    <xf numFmtId="0" fontId="17" fillId="0" borderId="0" xfId="0" applyFont="1"/>
    <xf numFmtId="0" fontId="2" fillId="2" borderId="3" xfId="0" applyFont="1" applyFill="1" applyBorder="1" applyProtection="1">
      <protection locked="0"/>
    </xf>
    <xf numFmtId="0" fontId="7" fillId="0" borderId="0" xfId="0" applyFont="1" applyAlignment="1">
      <alignment vertical="top" wrapText="1" readingOrder="1"/>
    </xf>
    <xf numFmtId="0" fontId="0" fillId="0" borderId="0" xfId="0" applyAlignment="1">
      <alignment vertical="top" wrapText="1" readingOrder="1"/>
    </xf>
    <xf numFmtId="0" fontId="0" fillId="0" borderId="0" xfId="0" applyAlignment="1" applyProtection="1">
      <alignment vertical="top" wrapText="1" readingOrder="1"/>
      <protection locked="0"/>
    </xf>
    <xf numFmtId="0" fontId="0" fillId="0" borderId="0" xfId="0" applyAlignment="1">
      <alignment vertical="top"/>
    </xf>
    <xf numFmtId="168" fontId="0" fillId="0" borderId="4" xfId="0" applyNumberFormat="1" applyBorder="1" applyAlignment="1" applyProtection="1">
      <alignment horizontal="center" vertical="center"/>
      <protection locked="0"/>
    </xf>
    <xf numFmtId="168" fontId="0" fillId="0" borderId="2" xfId="0" applyNumberFormat="1" applyBorder="1" applyAlignment="1" applyProtection="1">
      <alignment horizontal="center" vertical="center"/>
      <protection locked="0"/>
    </xf>
    <xf numFmtId="1" fontId="10" fillId="0" borderId="4" xfId="0" applyNumberFormat="1" applyFont="1" applyBorder="1" applyAlignment="1" applyProtection="1">
      <alignment horizontal="center"/>
      <protection locked="0"/>
    </xf>
    <xf numFmtId="1" fontId="10" fillId="0" borderId="2" xfId="0" applyNumberFormat="1" applyFont="1" applyBorder="1" applyAlignment="1" applyProtection="1">
      <alignment horizontal="center"/>
      <protection locked="0"/>
    </xf>
    <xf numFmtId="0" fontId="6" fillId="0" borderId="8" xfId="0" applyFont="1" applyBorder="1" applyAlignment="1" applyProtection="1">
      <alignment horizontal="left" vertical="center"/>
      <protection locked="0"/>
    </xf>
    <xf numFmtId="0" fontId="0" fillId="0" borderId="10" xfId="0" applyBorder="1" applyAlignment="1">
      <alignment vertical="center"/>
    </xf>
    <xf numFmtId="0" fontId="0" fillId="0" borderId="9" xfId="0" applyBorder="1" applyAlignment="1">
      <alignment vertical="center"/>
    </xf>
    <xf numFmtId="0" fontId="0" fillId="4" borderId="7" xfId="0" applyFill="1" applyBorder="1" applyAlignment="1">
      <alignment horizontal="center" wrapText="1"/>
    </xf>
    <xf numFmtId="0" fontId="0" fillId="0" borderId="5" xfId="0" applyBorder="1" applyAlignment="1">
      <alignment horizontal="center" wrapText="1"/>
    </xf>
    <xf numFmtId="0" fontId="0" fillId="4" borderId="1" xfId="0" applyFill="1" applyBorder="1" applyAlignment="1">
      <alignment horizontal="center" vertical="top" wrapText="1"/>
    </xf>
    <xf numFmtId="0" fontId="0" fillId="0" borderId="6" xfId="0" applyBorder="1" applyAlignment="1">
      <alignment horizontal="center" vertical="top" wrapText="1"/>
    </xf>
    <xf numFmtId="0" fontId="10" fillId="0" borderId="3" xfId="0" applyFont="1" applyBorder="1" applyAlignment="1" applyProtection="1">
      <alignment vertical="center"/>
      <protection locked="0"/>
    </xf>
    <xf numFmtId="0" fontId="16" fillId="0" borderId="0" xfId="0" applyFont="1" applyAlignment="1" applyProtection="1">
      <alignment horizontal="center"/>
      <protection locked="0"/>
    </xf>
    <xf numFmtId="0" fontId="16" fillId="0" borderId="0" xfId="0" applyFont="1" applyProtection="1">
      <protection locked="0"/>
    </xf>
    <xf numFmtId="165" fontId="8" fillId="0" borderId="8" xfId="0" applyNumberFormat="1" applyFont="1" applyBorder="1" applyAlignment="1">
      <alignment horizontal="left" vertical="center" indent="1"/>
    </xf>
    <xf numFmtId="0" fontId="0" fillId="0" borderId="9" xfId="0" applyBorder="1" applyAlignment="1">
      <alignment horizontal="left" vertical="center" indent="1"/>
    </xf>
    <xf numFmtId="168" fontId="0" fillId="3" borderId="4" xfId="0" applyNumberFormat="1" applyFill="1" applyBorder="1" applyAlignment="1">
      <alignment horizontal="center" vertical="center"/>
    </xf>
    <xf numFmtId="168" fontId="0" fillId="3" borderId="2" xfId="0" applyNumberFormat="1" applyFill="1" applyBorder="1" applyAlignment="1">
      <alignment horizontal="center" vertical="center"/>
    </xf>
    <xf numFmtId="167" fontId="7" fillId="5" borderId="8" xfId="0" applyNumberFormat="1" applyFont="1" applyFill="1" applyBorder="1" applyAlignment="1" applyProtection="1">
      <alignment horizontal="center" vertical="center"/>
      <protection locked="0"/>
    </xf>
    <xf numFmtId="167" fontId="7" fillId="5" borderId="9" xfId="0" applyNumberFormat="1" applyFont="1" applyFill="1" applyBorder="1" applyAlignment="1" applyProtection="1">
      <alignment horizontal="center" vertical="center"/>
      <protection locked="0"/>
    </xf>
    <xf numFmtId="14" fontId="7" fillId="2" borderId="4" xfId="0" applyNumberFormat="1" applyFont="1" applyFill="1" applyBorder="1" applyAlignment="1">
      <alignment horizontal="left" vertical="center" indent="1"/>
    </xf>
    <xf numFmtId="0" fontId="0" fillId="0" borderId="2" xfId="0" applyBorder="1" applyAlignment="1">
      <alignment horizontal="left" vertical="center" indent="1"/>
    </xf>
    <xf numFmtId="0" fontId="0" fillId="0" borderId="2" xfId="0" applyBorder="1" applyAlignment="1" applyProtection="1">
      <alignment horizontal="center"/>
      <protection locked="0"/>
    </xf>
    <xf numFmtId="0" fontId="2" fillId="2" borderId="4" xfId="0" applyFont="1" applyFill="1" applyBorder="1" applyAlignment="1">
      <alignment horizontal="center" vertical="center" wrapText="1"/>
    </xf>
    <xf numFmtId="0" fontId="0" fillId="2" borderId="2" xfId="0" applyFill="1" applyBorder="1" applyAlignment="1">
      <alignment horizontal="center" vertical="center" wrapText="1"/>
    </xf>
    <xf numFmtId="166" fontId="14" fillId="10" borderId="4" xfId="0" applyNumberFormat="1" applyFont="1" applyFill="1" applyBorder="1" applyAlignment="1">
      <alignment horizontal="center"/>
    </xf>
    <xf numFmtId="0" fontId="0" fillId="10" borderId="2" xfId="0" applyFill="1" applyBorder="1" applyAlignment="1">
      <alignment horizontal="center"/>
    </xf>
    <xf numFmtId="166" fontId="14" fillId="3" borderId="4" xfId="0" applyNumberFormat="1" applyFont="1" applyFill="1" applyBorder="1" applyAlignment="1">
      <alignment horizontal="center"/>
    </xf>
    <xf numFmtId="0" fontId="0" fillId="3" borderId="2" xfId="0" applyFill="1" applyBorder="1" applyAlignment="1">
      <alignment horizontal="center"/>
    </xf>
    <xf numFmtId="164" fontId="9" fillId="2" borderId="4" xfId="0" applyNumberFormat="1" applyFont="1" applyFill="1" applyBorder="1" applyAlignment="1">
      <alignment horizontal="center"/>
    </xf>
    <xf numFmtId="0" fontId="0" fillId="2" borderId="2" xfId="0" applyFill="1" applyBorder="1" applyAlignment="1">
      <alignment horizontal="center"/>
    </xf>
    <xf numFmtId="168" fontId="0" fillId="0" borderId="4" xfId="0" applyNumberFormat="1" applyBorder="1" applyAlignment="1" applyProtection="1">
      <alignment horizontal="center" vertical="center"/>
      <protection locked="0"/>
    </xf>
    <xf numFmtId="168" fontId="0" fillId="0" borderId="2" xfId="0" applyNumberFormat="1" applyBorder="1" applyAlignment="1" applyProtection="1">
      <alignment horizontal="center" vertical="center"/>
      <protection locked="0"/>
    </xf>
    <xf numFmtId="14" fontId="0" fillId="0" borderId="4" xfId="0" applyNumberFormat="1" applyBorder="1" applyAlignment="1">
      <alignment horizontal="center" vertical="center"/>
    </xf>
    <xf numFmtId="0" fontId="0" fillId="0" borderId="2" xfId="0" applyBorder="1" applyAlignment="1">
      <alignment horizontal="center" vertical="center"/>
    </xf>
    <xf numFmtId="14" fontId="0" fillId="0" borderId="4" xfId="0" applyNumberFormat="1" applyBorder="1" applyAlignment="1">
      <alignment horizontal="left" vertical="center"/>
    </xf>
    <xf numFmtId="0" fontId="0" fillId="0" borderId="2" xfId="0" applyBorder="1" applyAlignment="1">
      <alignment horizontal="left" vertical="center"/>
    </xf>
    <xf numFmtId="14" fontId="9" fillId="2" borderId="3" xfId="0" applyNumberFormat="1" applyFont="1" applyFill="1" applyBorder="1" applyAlignment="1">
      <alignment horizontal="left" vertical="center"/>
    </xf>
    <xf numFmtId="0" fontId="10" fillId="0" borderId="3" xfId="0" applyFont="1" applyBorder="1" applyAlignment="1">
      <alignment horizontal="left" vertical="center"/>
    </xf>
    <xf numFmtId="14" fontId="0" fillId="11" borderId="4" xfId="0" applyNumberFormat="1" applyFill="1" applyBorder="1" applyAlignment="1">
      <alignment horizontal="center" vertical="center"/>
    </xf>
    <xf numFmtId="0" fontId="0" fillId="11" borderId="2" xfId="0" applyFill="1" applyBorder="1" applyAlignment="1">
      <alignment horizontal="center" vertical="center"/>
    </xf>
    <xf numFmtId="0" fontId="10" fillId="4" borderId="3" xfId="0" applyFont="1" applyFill="1" applyBorder="1" applyAlignment="1">
      <alignment horizontal="center" vertical="center" wrapText="1"/>
    </xf>
    <xf numFmtId="14" fontId="7" fillId="2" borderId="4" xfId="0" applyNumberFormat="1" applyFont="1" applyFill="1" applyBorder="1" applyAlignment="1">
      <alignment horizontal="left" vertical="center"/>
    </xf>
    <xf numFmtId="0" fontId="10" fillId="4" borderId="4" xfId="0" applyFont="1" applyFill="1" applyBorder="1" applyAlignment="1">
      <alignment horizontal="center" vertical="center" wrapText="1"/>
    </xf>
    <xf numFmtId="0" fontId="0" fillId="0" borderId="2" xfId="0" applyBorder="1" applyAlignment="1">
      <alignment horizontal="center" vertical="center" wrapText="1"/>
    </xf>
    <xf numFmtId="0" fontId="0" fillId="4" borderId="4" xfId="0" applyFill="1" applyBorder="1" applyAlignment="1">
      <alignment horizontal="center" vertical="center" wrapText="1"/>
    </xf>
    <xf numFmtId="166" fontId="6" fillId="0" borderId="8" xfId="0" applyNumberFormat="1" applyFont="1" applyBorder="1" applyAlignment="1" applyProtection="1">
      <alignment horizontal="center" vertical="center"/>
      <protection locked="0"/>
    </xf>
    <xf numFmtId="166" fontId="4" fillId="0" borderId="9" xfId="0" applyNumberFormat="1" applyFont="1" applyBorder="1" applyAlignment="1" applyProtection="1">
      <alignment horizontal="center" vertical="center"/>
      <protection locked="0"/>
    </xf>
    <xf numFmtId="0" fontId="10" fillId="4" borderId="2" xfId="0" applyFont="1" applyFill="1" applyBorder="1" applyAlignment="1">
      <alignment horizontal="center" vertical="center" wrapText="1"/>
    </xf>
    <xf numFmtId="14" fontId="0" fillId="0" borderId="2" xfId="0" applyNumberFormat="1" applyBorder="1" applyAlignment="1">
      <alignment horizontal="left" vertical="center"/>
    </xf>
    <xf numFmtId="169" fontId="10" fillId="0" borderId="4" xfId="0" applyNumberFormat="1" applyFont="1" applyBorder="1" applyAlignment="1" applyProtection="1">
      <alignment horizontal="center"/>
      <protection locked="0"/>
    </xf>
    <xf numFmtId="169" fontId="0" fillId="0" borderId="2" xfId="0" applyNumberFormat="1" applyBorder="1" applyAlignment="1" applyProtection="1">
      <alignment horizontal="center"/>
      <protection locked="0"/>
    </xf>
    <xf numFmtId="14" fontId="0" fillId="9" borderId="4" xfId="0" applyNumberFormat="1" applyFill="1" applyBorder="1" applyAlignment="1">
      <alignment horizontal="left" vertical="center"/>
    </xf>
    <xf numFmtId="0" fontId="0" fillId="9" borderId="2" xfId="0" applyFill="1" applyBorder="1" applyAlignment="1">
      <alignment horizontal="left" vertical="center"/>
    </xf>
    <xf numFmtId="14" fontId="0" fillId="9" borderId="4" xfId="0" applyNumberFormat="1" applyFill="1" applyBorder="1" applyAlignment="1">
      <alignment horizontal="center" vertical="center"/>
    </xf>
    <xf numFmtId="0" fontId="0" fillId="9" borderId="2" xfId="0" applyFill="1" applyBorder="1" applyAlignment="1">
      <alignment horizontal="center" vertical="center"/>
    </xf>
    <xf numFmtId="168" fontId="0" fillId="9" borderId="4" xfId="0" applyNumberFormat="1" applyFill="1" applyBorder="1" applyAlignment="1">
      <alignment horizontal="center" vertical="center"/>
    </xf>
    <xf numFmtId="168" fontId="0" fillId="9" borderId="2" xfId="0" applyNumberFormat="1" applyFill="1" applyBorder="1" applyAlignment="1">
      <alignment horizontal="center" vertical="center"/>
    </xf>
    <xf numFmtId="0" fontId="10" fillId="9" borderId="3" xfId="0" applyFont="1" applyFill="1" applyBorder="1" applyAlignment="1">
      <alignment vertical="center"/>
    </xf>
    <xf numFmtId="166" fontId="6" fillId="0" borderId="8" xfId="0" applyNumberFormat="1" applyFont="1" applyBorder="1" applyAlignment="1" applyProtection="1">
      <alignment horizontal="left" vertical="center"/>
      <protection locked="0"/>
    </xf>
    <xf numFmtId="166" fontId="0" fillId="0" borderId="10" xfId="0" applyNumberFormat="1" applyBorder="1" applyAlignment="1">
      <alignment vertical="center"/>
    </xf>
    <xf numFmtId="166" fontId="0" fillId="0" borderId="9" xfId="0" applyNumberFormat="1" applyBorder="1" applyAlignment="1">
      <alignment vertical="center"/>
    </xf>
    <xf numFmtId="14" fontId="0" fillId="7" borderId="4" xfId="0" applyNumberFormat="1" applyFill="1" applyBorder="1" applyAlignment="1">
      <alignment horizontal="left" vertical="center"/>
    </xf>
    <xf numFmtId="0" fontId="0" fillId="7" borderId="2" xfId="0" applyFill="1" applyBorder="1" applyAlignment="1">
      <alignment horizontal="left" vertical="center"/>
    </xf>
    <xf numFmtId="14" fontId="0" fillId="7" borderId="4" xfId="0" applyNumberFormat="1" applyFill="1" applyBorder="1" applyAlignment="1">
      <alignment horizontal="center" vertical="center"/>
    </xf>
    <xf numFmtId="0" fontId="0" fillId="7" borderId="2" xfId="0" applyFill="1" applyBorder="1" applyAlignment="1">
      <alignment horizontal="center" vertical="center"/>
    </xf>
    <xf numFmtId="168" fontId="0" fillId="7" borderId="4" xfId="0" applyNumberFormat="1" applyFill="1" applyBorder="1" applyAlignment="1" applyProtection="1">
      <alignment horizontal="center" vertical="center"/>
      <protection locked="0"/>
    </xf>
    <xf numFmtId="168" fontId="0" fillId="7" borderId="2" xfId="0" applyNumberFormat="1" applyFill="1" applyBorder="1" applyAlignment="1" applyProtection="1">
      <alignment horizontal="center" vertical="center"/>
      <protection locked="0"/>
    </xf>
    <xf numFmtId="168" fontId="0" fillId="7" borderId="4" xfId="0" applyNumberFormat="1" applyFill="1" applyBorder="1" applyAlignment="1">
      <alignment horizontal="center" vertical="center"/>
    </xf>
    <xf numFmtId="168" fontId="0" fillId="7" borderId="2" xfId="0" applyNumberFormat="1" applyFill="1" applyBorder="1" applyAlignment="1">
      <alignment horizontal="center" vertical="center"/>
    </xf>
    <xf numFmtId="0" fontId="10" fillId="7" borderId="3" xfId="0" applyFont="1" applyFill="1" applyBorder="1" applyAlignment="1" applyProtection="1">
      <alignment vertical="center"/>
      <protection locked="0"/>
    </xf>
    <xf numFmtId="14" fontId="0" fillId="12" borderId="4" xfId="0" applyNumberFormat="1" applyFill="1" applyBorder="1" applyAlignment="1">
      <alignment horizontal="center" vertical="center"/>
    </xf>
    <xf numFmtId="0" fontId="0" fillId="12" borderId="2" xfId="0" applyFill="1" applyBorder="1" applyAlignment="1">
      <alignment horizontal="center" vertical="center"/>
    </xf>
    <xf numFmtId="1" fontId="10" fillId="0" borderId="3" xfId="0" applyNumberFormat="1" applyFont="1" applyBorder="1" applyAlignment="1" applyProtection="1">
      <alignment vertical="center"/>
      <protection locked="0"/>
    </xf>
    <xf numFmtId="14" fontId="0" fillId="0" borderId="2" xfId="0" applyNumberFormat="1" applyBorder="1" applyAlignment="1">
      <alignment horizontal="center" vertical="center"/>
    </xf>
    <xf numFmtId="14" fontId="0" fillId="0" borderId="4" xfId="0" applyNumberFormat="1" applyFill="1" applyBorder="1" applyAlignment="1">
      <alignment horizontal="center" vertical="center"/>
    </xf>
    <xf numFmtId="0" fontId="0" fillId="0" borderId="2" xfId="0" applyFill="1" applyBorder="1" applyAlignment="1">
      <alignment horizontal="center" vertical="center"/>
    </xf>
  </cellXfs>
  <cellStyles count="1">
    <cellStyle name="Normal" xfId="0" builtinId="0"/>
  </cellStyles>
  <dxfs count="113">
    <dxf>
      <fill>
        <patternFill>
          <bgColor theme="4" tint="0.79998168889431442"/>
        </patternFill>
      </fill>
    </dxf>
    <dxf>
      <fill>
        <patternFill>
          <bgColor theme="9" tint="0.79998168889431442"/>
        </patternFill>
      </fill>
    </dxf>
    <dxf>
      <fill>
        <patternFill>
          <bgColor theme="0" tint="-4.9989318521683403E-2"/>
        </patternFill>
      </fill>
    </dxf>
    <dxf>
      <font>
        <b/>
        <i val="0"/>
        <color rgb="FFC00000"/>
      </font>
      <fill>
        <patternFill>
          <bgColor rgb="FFFFFF00"/>
        </patternFill>
      </fill>
    </dxf>
    <dxf>
      <fill>
        <patternFill>
          <bgColor theme="0" tint="-4.9989318521683403E-2"/>
        </patternFill>
      </fill>
    </dxf>
    <dxf>
      <font>
        <condense val="0"/>
        <extend val="0"/>
        <color indexed="10"/>
      </font>
      <fill>
        <patternFill patternType="solid">
          <bgColor indexed="22"/>
        </patternFill>
      </fill>
    </dxf>
    <dxf>
      <font>
        <b/>
        <i val="0"/>
        <condense val="0"/>
        <extend val="0"/>
        <color indexed="10"/>
      </font>
    </dxf>
    <dxf>
      <font>
        <condense val="0"/>
        <extend val="0"/>
        <color indexed="10"/>
      </font>
      <fill>
        <patternFill patternType="solid">
          <bgColor indexed="22"/>
        </patternFill>
      </fill>
    </dxf>
    <dxf>
      <fill>
        <patternFill>
          <bgColor theme="4" tint="0.79998168889431442"/>
        </patternFill>
      </fill>
    </dxf>
    <dxf>
      <fill>
        <patternFill>
          <bgColor theme="9" tint="0.79998168889431442"/>
        </patternFill>
      </fill>
    </dxf>
    <dxf>
      <fill>
        <patternFill>
          <bgColor theme="0" tint="-4.9989318521683403E-2"/>
        </patternFill>
      </fill>
    </dxf>
    <dxf>
      <font>
        <b/>
        <i val="0"/>
        <color rgb="FFC00000"/>
      </font>
      <fill>
        <patternFill>
          <bgColor rgb="FFFFFF00"/>
        </patternFill>
      </fill>
    </dxf>
    <dxf>
      <fill>
        <patternFill>
          <bgColor theme="0" tint="-4.9989318521683403E-2"/>
        </patternFill>
      </fill>
    </dxf>
    <dxf>
      <fill>
        <patternFill>
          <bgColor theme="4" tint="0.79998168889431442"/>
        </patternFill>
      </fill>
    </dxf>
    <dxf>
      <fill>
        <patternFill>
          <bgColor theme="9" tint="0.79998168889431442"/>
        </patternFill>
      </fill>
    </dxf>
    <dxf>
      <font>
        <condense val="0"/>
        <extend val="0"/>
        <color indexed="10"/>
      </font>
      <fill>
        <patternFill patternType="solid">
          <bgColor indexed="22"/>
        </patternFill>
      </fill>
    </dxf>
    <dxf>
      <font>
        <b/>
        <i val="0"/>
        <condense val="0"/>
        <extend val="0"/>
        <color indexed="10"/>
      </font>
    </dxf>
    <dxf>
      <font>
        <condense val="0"/>
        <extend val="0"/>
        <color indexed="10"/>
      </font>
      <fill>
        <patternFill patternType="solid">
          <bgColor indexed="22"/>
        </patternFill>
      </fill>
    </dxf>
    <dxf>
      <fill>
        <patternFill>
          <bgColor theme="4" tint="0.79998168889431442"/>
        </patternFill>
      </fill>
    </dxf>
    <dxf>
      <fill>
        <patternFill>
          <bgColor theme="9" tint="0.79998168889431442"/>
        </patternFill>
      </fill>
    </dxf>
    <dxf>
      <fill>
        <patternFill>
          <bgColor theme="0" tint="-4.9989318521683403E-2"/>
        </patternFill>
      </fill>
    </dxf>
    <dxf>
      <font>
        <b/>
        <i val="0"/>
        <color rgb="FFC00000"/>
      </font>
      <fill>
        <patternFill>
          <bgColor rgb="FFFFFF00"/>
        </patternFill>
      </fill>
    </dxf>
    <dxf>
      <fill>
        <patternFill>
          <bgColor theme="0" tint="-4.9989318521683403E-2"/>
        </patternFill>
      </fill>
    </dxf>
    <dxf>
      <font>
        <condense val="0"/>
        <extend val="0"/>
        <color indexed="10"/>
      </font>
      <fill>
        <patternFill patternType="solid">
          <bgColor indexed="22"/>
        </patternFill>
      </fill>
    </dxf>
    <dxf>
      <font>
        <b/>
        <i val="0"/>
        <condense val="0"/>
        <extend val="0"/>
        <color indexed="10"/>
      </font>
    </dxf>
    <dxf>
      <font>
        <condense val="0"/>
        <extend val="0"/>
        <color indexed="10"/>
      </font>
      <fill>
        <patternFill patternType="solid">
          <bgColor indexed="22"/>
        </patternFill>
      </fill>
    </dxf>
    <dxf>
      <fill>
        <patternFill>
          <bgColor theme="4" tint="0.79998168889431442"/>
        </patternFill>
      </fill>
    </dxf>
    <dxf>
      <fill>
        <patternFill>
          <bgColor theme="9" tint="0.79998168889431442"/>
        </patternFill>
      </fill>
    </dxf>
    <dxf>
      <fill>
        <patternFill>
          <bgColor theme="0" tint="-4.9989318521683403E-2"/>
        </patternFill>
      </fill>
    </dxf>
    <dxf>
      <font>
        <b/>
        <i val="0"/>
        <color rgb="FFC00000"/>
      </font>
      <fill>
        <patternFill>
          <bgColor rgb="FFFFFF00"/>
        </patternFill>
      </fill>
    </dxf>
    <dxf>
      <fill>
        <patternFill>
          <bgColor theme="0" tint="-4.9989318521683403E-2"/>
        </patternFill>
      </fill>
    </dxf>
    <dxf>
      <fill>
        <patternFill>
          <bgColor theme="4" tint="0.79998168889431442"/>
        </patternFill>
      </fill>
    </dxf>
    <dxf>
      <fill>
        <patternFill>
          <bgColor theme="9" tint="0.79998168889431442"/>
        </patternFill>
      </fill>
    </dxf>
    <dxf>
      <font>
        <condense val="0"/>
        <extend val="0"/>
        <color indexed="10"/>
      </font>
      <fill>
        <patternFill patternType="solid">
          <bgColor indexed="22"/>
        </patternFill>
      </fill>
    </dxf>
    <dxf>
      <font>
        <b/>
        <i val="0"/>
        <condense val="0"/>
        <extend val="0"/>
        <color indexed="10"/>
      </font>
    </dxf>
    <dxf>
      <font>
        <condense val="0"/>
        <extend val="0"/>
        <color indexed="10"/>
      </font>
      <fill>
        <patternFill patternType="solid">
          <bgColor indexed="22"/>
        </patternFill>
      </fill>
    </dxf>
    <dxf>
      <fill>
        <patternFill>
          <bgColor theme="4" tint="0.79998168889431442"/>
        </patternFill>
      </fill>
    </dxf>
    <dxf>
      <fill>
        <patternFill>
          <bgColor theme="9" tint="0.79998168889431442"/>
        </patternFill>
      </fill>
    </dxf>
    <dxf>
      <fill>
        <patternFill>
          <bgColor theme="0" tint="-4.9989318521683403E-2"/>
        </patternFill>
      </fill>
    </dxf>
    <dxf>
      <font>
        <b/>
        <i val="0"/>
        <color rgb="FFC00000"/>
      </font>
      <fill>
        <patternFill>
          <bgColor rgb="FFFFFF00"/>
        </patternFill>
      </fill>
    </dxf>
    <dxf>
      <fill>
        <patternFill>
          <bgColor theme="0" tint="-4.9989318521683403E-2"/>
        </patternFill>
      </fill>
    </dxf>
    <dxf>
      <font>
        <condense val="0"/>
        <extend val="0"/>
        <color indexed="10"/>
      </font>
      <fill>
        <patternFill patternType="solid">
          <bgColor indexed="22"/>
        </patternFill>
      </fill>
    </dxf>
    <dxf>
      <font>
        <b/>
        <i val="0"/>
        <condense val="0"/>
        <extend val="0"/>
        <color indexed="10"/>
      </font>
    </dxf>
    <dxf>
      <font>
        <condense val="0"/>
        <extend val="0"/>
        <color indexed="10"/>
      </font>
      <fill>
        <patternFill patternType="solid">
          <bgColor indexed="22"/>
        </patternFill>
      </fill>
    </dxf>
    <dxf>
      <fill>
        <patternFill>
          <bgColor theme="4" tint="0.79998168889431442"/>
        </patternFill>
      </fill>
    </dxf>
    <dxf>
      <fill>
        <patternFill>
          <bgColor theme="9" tint="0.79998168889431442"/>
        </patternFill>
      </fill>
    </dxf>
    <dxf>
      <fill>
        <patternFill>
          <bgColor theme="0" tint="-4.9989318521683403E-2"/>
        </patternFill>
      </fill>
    </dxf>
    <dxf>
      <font>
        <b/>
        <i val="0"/>
        <color rgb="FFC00000"/>
      </font>
      <fill>
        <patternFill>
          <bgColor rgb="FFFFFF00"/>
        </patternFill>
      </fill>
    </dxf>
    <dxf>
      <fill>
        <patternFill>
          <bgColor theme="0" tint="-4.9989318521683403E-2"/>
        </patternFill>
      </fill>
    </dxf>
    <dxf>
      <font>
        <condense val="0"/>
        <extend val="0"/>
        <color indexed="10"/>
      </font>
      <fill>
        <patternFill patternType="solid">
          <bgColor indexed="22"/>
        </patternFill>
      </fill>
    </dxf>
    <dxf>
      <font>
        <b/>
        <i val="0"/>
        <condense val="0"/>
        <extend val="0"/>
        <color indexed="10"/>
      </font>
    </dxf>
    <dxf>
      <font>
        <condense val="0"/>
        <extend val="0"/>
        <color indexed="10"/>
      </font>
      <fill>
        <patternFill patternType="solid">
          <bgColor indexed="22"/>
        </patternFill>
      </fill>
    </dxf>
    <dxf>
      <fill>
        <patternFill>
          <bgColor theme="4" tint="0.79998168889431442"/>
        </patternFill>
      </fill>
    </dxf>
    <dxf>
      <fill>
        <patternFill>
          <bgColor theme="9" tint="0.79998168889431442"/>
        </patternFill>
      </fill>
    </dxf>
    <dxf>
      <fill>
        <patternFill>
          <bgColor theme="0" tint="-4.9989318521683403E-2"/>
        </patternFill>
      </fill>
    </dxf>
    <dxf>
      <font>
        <b/>
        <i val="0"/>
        <color rgb="FFC00000"/>
      </font>
      <fill>
        <patternFill>
          <bgColor rgb="FFFFFF00"/>
        </patternFill>
      </fill>
    </dxf>
    <dxf>
      <fill>
        <patternFill>
          <bgColor theme="0" tint="-4.9989318521683403E-2"/>
        </patternFill>
      </fill>
    </dxf>
    <dxf>
      <fill>
        <patternFill>
          <bgColor theme="4" tint="0.79998168889431442"/>
        </patternFill>
      </fill>
    </dxf>
    <dxf>
      <fill>
        <patternFill>
          <bgColor theme="9" tint="0.79998168889431442"/>
        </patternFill>
      </fill>
    </dxf>
    <dxf>
      <font>
        <condense val="0"/>
        <extend val="0"/>
        <color indexed="10"/>
      </font>
      <fill>
        <patternFill patternType="solid">
          <bgColor indexed="22"/>
        </patternFill>
      </fill>
    </dxf>
    <dxf>
      <font>
        <b/>
        <i val="0"/>
        <condense val="0"/>
        <extend val="0"/>
        <color indexed="10"/>
      </font>
    </dxf>
    <dxf>
      <font>
        <condense val="0"/>
        <extend val="0"/>
        <color indexed="10"/>
      </font>
      <fill>
        <patternFill patternType="solid">
          <bgColor indexed="22"/>
        </patternFill>
      </fill>
    </dxf>
    <dxf>
      <fill>
        <patternFill>
          <bgColor theme="4" tint="0.79998168889431442"/>
        </patternFill>
      </fill>
    </dxf>
    <dxf>
      <fill>
        <patternFill>
          <bgColor theme="9" tint="0.79998168889431442"/>
        </patternFill>
      </fill>
    </dxf>
    <dxf>
      <fill>
        <patternFill>
          <bgColor theme="0" tint="-4.9989318521683403E-2"/>
        </patternFill>
      </fill>
    </dxf>
    <dxf>
      <font>
        <b/>
        <i val="0"/>
        <color rgb="FFC00000"/>
      </font>
      <fill>
        <patternFill>
          <bgColor rgb="FFFFFF00"/>
        </patternFill>
      </fill>
    </dxf>
    <dxf>
      <fill>
        <patternFill>
          <bgColor theme="0" tint="-4.9989318521683403E-2"/>
        </patternFill>
      </fill>
    </dxf>
    <dxf>
      <font>
        <condense val="0"/>
        <extend val="0"/>
        <color indexed="10"/>
      </font>
      <fill>
        <patternFill patternType="solid">
          <bgColor indexed="22"/>
        </patternFill>
      </fill>
    </dxf>
    <dxf>
      <font>
        <b/>
        <i val="0"/>
        <condense val="0"/>
        <extend val="0"/>
        <color indexed="10"/>
      </font>
    </dxf>
    <dxf>
      <font>
        <condense val="0"/>
        <extend val="0"/>
        <color indexed="10"/>
      </font>
      <fill>
        <patternFill patternType="solid">
          <bgColor indexed="22"/>
        </patternFill>
      </fill>
    </dxf>
    <dxf>
      <fill>
        <patternFill>
          <bgColor theme="4" tint="0.79998168889431442"/>
        </patternFill>
      </fill>
    </dxf>
    <dxf>
      <fill>
        <patternFill>
          <bgColor theme="9" tint="0.79998168889431442"/>
        </patternFill>
      </fill>
    </dxf>
    <dxf>
      <fill>
        <patternFill>
          <bgColor theme="0" tint="-4.9989318521683403E-2"/>
        </patternFill>
      </fill>
    </dxf>
    <dxf>
      <font>
        <b/>
        <i val="0"/>
        <color rgb="FFC00000"/>
      </font>
      <fill>
        <patternFill>
          <bgColor rgb="FFFFFF00"/>
        </patternFill>
      </fill>
    </dxf>
    <dxf>
      <fill>
        <patternFill>
          <bgColor theme="0" tint="-4.9989318521683403E-2"/>
        </patternFill>
      </fill>
    </dxf>
    <dxf>
      <fill>
        <patternFill>
          <bgColor theme="4" tint="0.79998168889431442"/>
        </patternFill>
      </fill>
    </dxf>
    <dxf>
      <fill>
        <patternFill>
          <bgColor theme="9" tint="0.79998168889431442"/>
        </patternFill>
      </fill>
    </dxf>
    <dxf>
      <font>
        <condense val="0"/>
        <extend val="0"/>
        <color indexed="10"/>
      </font>
      <fill>
        <patternFill patternType="solid">
          <bgColor indexed="22"/>
        </patternFill>
      </fill>
    </dxf>
    <dxf>
      <font>
        <b/>
        <i val="0"/>
        <condense val="0"/>
        <extend val="0"/>
        <color indexed="10"/>
      </font>
    </dxf>
    <dxf>
      <font>
        <condense val="0"/>
        <extend val="0"/>
        <color indexed="10"/>
      </font>
      <fill>
        <patternFill patternType="solid">
          <bgColor indexed="22"/>
        </patternFill>
      </fill>
    </dxf>
    <dxf>
      <fill>
        <patternFill>
          <bgColor theme="4" tint="0.79998168889431442"/>
        </patternFill>
      </fill>
    </dxf>
    <dxf>
      <fill>
        <patternFill>
          <bgColor theme="9" tint="0.79998168889431442"/>
        </patternFill>
      </fill>
    </dxf>
    <dxf>
      <fill>
        <patternFill>
          <bgColor theme="0" tint="-4.9989318521683403E-2"/>
        </patternFill>
      </fill>
    </dxf>
    <dxf>
      <font>
        <b/>
        <i val="0"/>
        <color rgb="FFC00000"/>
      </font>
      <fill>
        <patternFill>
          <bgColor rgb="FFFFFF00"/>
        </patternFill>
      </fill>
    </dxf>
    <dxf>
      <fill>
        <patternFill>
          <bgColor theme="0" tint="-4.9989318521683403E-2"/>
        </patternFill>
      </fill>
    </dxf>
    <dxf>
      <font>
        <condense val="0"/>
        <extend val="0"/>
        <color indexed="10"/>
      </font>
      <fill>
        <patternFill patternType="solid">
          <bgColor indexed="22"/>
        </patternFill>
      </fill>
    </dxf>
    <dxf>
      <font>
        <b/>
        <i val="0"/>
        <condense val="0"/>
        <extend val="0"/>
        <color indexed="10"/>
      </font>
    </dxf>
    <dxf>
      <font>
        <condense val="0"/>
        <extend val="0"/>
        <color indexed="10"/>
      </font>
      <fill>
        <patternFill patternType="solid">
          <bgColor indexed="22"/>
        </patternFill>
      </fill>
    </dxf>
    <dxf>
      <fill>
        <patternFill>
          <bgColor theme="4" tint="0.79998168889431442"/>
        </patternFill>
      </fill>
    </dxf>
    <dxf>
      <fill>
        <patternFill>
          <bgColor theme="9" tint="0.79998168889431442"/>
        </patternFill>
      </fill>
    </dxf>
    <dxf>
      <fill>
        <patternFill>
          <bgColor theme="0" tint="-4.9989318521683403E-2"/>
        </patternFill>
      </fill>
    </dxf>
    <dxf>
      <font>
        <b/>
        <i val="0"/>
        <color rgb="FFC00000"/>
      </font>
      <fill>
        <patternFill>
          <bgColor rgb="FFFFFF00"/>
        </patternFill>
      </fill>
    </dxf>
    <dxf>
      <fill>
        <patternFill>
          <bgColor theme="0" tint="-4.9989318521683403E-2"/>
        </patternFill>
      </fill>
    </dxf>
    <dxf>
      <fill>
        <patternFill>
          <bgColor theme="4" tint="0.79998168889431442"/>
        </patternFill>
      </fill>
    </dxf>
    <dxf>
      <fill>
        <patternFill>
          <bgColor theme="9" tint="0.79998168889431442"/>
        </patternFill>
      </fill>
    </dxf>
    <dxf>
      <fill>
        <patternFill>
          <bgColor theme="0" tint="-4.9989318521683403E-2"/>
        </patternFill>
      </fill>
    </dxf>
    <dxf>
      <font>
        <b/>
        <i val="0"/>
        <color rgb="FFC00000"/>
      </font>
      <fill>
        <patternFill>
          <bgColor rgb="FFFFFF00"/>
        </patternFill>
      </fill>
    </dxf>
    <dxf>
      <fill>
        <patternFill>
          <bgColor theme="0" tint="-4.9989318521683403E-2"/>
        </patternFill>
      </fill>
    </dxf>
    <dxf>
      <fill>
        <patternFill>
          <bgColor theme="4" tint="0.79998168889431442"/>
        </patternFill>
      </fill>
    </dxf>
    <dxf>
      <fill>
        <patternFill>
          <bgColor theme="9" tint="0.79998168889431442"/>
        </patternFill>
      </fill>
    </dxf>
    <dxf>
      <font>
        <condense val="0"/>
        <extend val="0"/>
        <color indexed="10"/>
      </font>
      <fill>
        <patternFill patternType="solid">
          <bgColor indexed="22"/>
        </patternFill>
      </fill>
    </dxf>
    <dxf>
      <font>
        <b/>
        <i val="0"/>
        <condense val="0"/>
        <extend val="0"/>
        <color indexed="10"/>
      </font>
    </dxf>
    <dxf>
      <font>
        <condense val="0"/>
        <extend val="0"/>
        <color indexed="10"/>
      </font>
      <fill>
        <patternFill patternType="solid">
          <bgColor indexed="22"/>
        </patternFill>
      </fill>
    </dxf>
    <dxf>
      <fill>
        <patternFill>
          <bgColor theme="4" tint="0.79998168889431442"/>
        </patternFill>
      </fill>
    </dxf>
    <dxf>
      <fill>
        <patternFill>
          <bgColor theme="9" tint="0.79998168889431442"/>
        </patternFill>
      </fill>
    </dxf>
    <dxf>
      <fill>
        <patternFill>
          <bgColor theme="0" tint="-4.9989318521683403E-2"/>
        </patternFill>
      </fill>
    </dxf>
    <dxf>
      <font>
        <b/>
        <i val="0"/>
        <color rgb="FFC00000"/>
      </font>
      <fill>
        <patternFill>
          <bgColor rgb="FFFFFF00"/>
        </patternFill>
      </fill>
    </dxf>
    <dxf>
      <fill>
        <patternFill>
          <bgColor theme="0" tint="-4.9989318521683403E-2"/>
        </patternFill>
      </fill>
    </dxf>
    <dxf>
      <fill>
        <patternFill>
          <bgColor theme="4" tint="0.79998168889431442"/>
        </patternFill>
      </fill>
    </dxf>
    <dxf>
      <fill>
        <patternFill>
          <bgColor theme="9" tint="0.79998168889431442"/>
        </patternFill>
      </fill>
    </dxf>
    <dxf>
      <font>
        <condense val="0"/>
        <extend val="0"/>
        <color indexed="10"/>
      </font>
      <fill>
        <patternFill patternType="solid">
          <bgColor indexed="22"/>
        </patternFill>
      </fill>
    </dxf>
    <dxf>
      <font>
        <b/>
        <i val="0"/>
        <condense val="0"/>
        <extend val="0"/>
        <color indexed="10"/>
      </font>
    </dxf>
    <dxf>
      <font>
        <condense val="0"/>
        <extend val="0"/>
        <color indexed="10"/>
      </font>
      <fill>
        <patternFill patternType="solid">
          <bgColor indexed="22"/>
        </patternFill>
      </fill>
    </dxf>
  </dxfs>
  <tableStyles count="0" defaultTableStyle="TableStyleMedium9" defaultPivotStyle="PivotStyleLight16"/>
  <colors>
    <mruColors>
      <color rgb="FFFFFFCC"/>
      <color rgb="FFFFFFD9"/>
      <color rgb="FFFFFFD1"/>
      <color rgb="FFEBE7F1"/>
      <color rgb="FFEFF4E4"/>
      <color rgb="FFECF2F8"/>
      <color rgb="FFFFFFFF"/>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sheetPr>
  <dimension ref="A1:A21"/>
  <sheetViews>
    <sheetView workbookViewId="0"/>
  </sheetViews>
  <sheetFormatPr defaultColWidth="8.85546875" defaultRowHeight="12.75" x14ac:dyDescent="0.2"/>
  <cols>
    <col min="1" max="1" width="88.5703125" style="62" customWidth="1"/>
    <col min="2" max="16384" width="8.85546875" style="62"/>
  </cols>
  <sheetData>
    <row r="1" spans="1:1" s="60" customFormat="1" x14ac:dyDescent="0.2">
      <c r="A1" s="59" t="s">
        <v>38</v>
      </c>
    </row>
    <row r="2" spans="1:1" s="60" customFormat="1" ht="25.5" x14ac:dyDescent="0.2">
      <c r="A2" s="60" t="s">
        <v>39</v>
      </c>
    </row>
    <row r="3" spans="1:1" s="60" customFormat="1" x14ac:dyDescent="0.2"/>
    <row r="4" spans="1:1" s="60" customFormat="1" x14ac:dyDescent="0.2">
      <c r="A4" s="59" t="s">
        <v>42</v>
      </c>
    </row>
    <row r="5" spans="1:1" s="60" customFormat="1" x14ac:dyDescent="0.2">
      <c r="A5" s="60" t="s">
        <v>43</v>
      </c>
    </row>
    <row r="6" spans="1:1" s="60" customFormat="1" x14ac:dyDescent="0.2"/>
    <row r="7" spans="1:1" s="60" customFormat="1" x14ac:dyDescent="0.2">
      <c r="A7" s="59" t="s">
        <v>33</v>
      </c>
    </row>
    <row r="8" spans="1:1" s="60" customFormat="1" x14ac:dyDescent="0.2">
      <c r="A8" s="60" t="s">
        <v>36</v>
      </c>
    </row>
    <row r="9" spans="1:1" s="60" customFormat="1" x14ac:dyDescent="0.2"/>
    <row r="10" spans="1:1" s="60" customFormat="1" x14ac:dyDescent="0.2">
      <c r="A10" s="59" t="s">
        <v>34</v>
      </c>
    </row>
    <row r="11" spans="1:1" s="60" customFormat="1" ht="25.5" x14ac:dyDescent="0.2">
      <c r="A11" s="60" t="s">
        <v>35</v>
      </c>
    </row>
    <row r="12" spans="1:1" s="60" customFormat="1" x14ac:dyDescent="0.2"/>
    <row r="13" spans="1:1" s="60" customFormat="1" x14ac:dyDescent="0.2">
      <c r="A13" s="59" t="s">
        <v>37</v>
      </c>
    </row>
    <row r="14" spans="1:1" s="60" customFormat="1" ht="25.5" x14ac:dyDescent="0.2">
      <c r="A14" s="60" t="s">
        <v>40</v>
      </c>
    </row>
    <row r="15" spans="1:1" s="60" customFormat="1" x14ac:dyDescent="0.2"/>
    <row r="16" spans="1:1" s="60" customFormat="1" x14ac:dyDescent="0.2">
      <c r="A16" s="59" t="s">
        <v>32</v>
      </c>
    </row>
    <row r="17" spans="1:1" s="60" customFormat="1" ht="102" x14ac:dyDescent="0.2">
      <c r="A17" s="60" t="s">
        <v>41</v>
      </c>
    </row>
    <row r="18" spans="1:1" s="60" customFormat="1" x14ac:dyDescent="0.2">
      <c r="A18" s="61"/>
    </row>
    <row r="19" spans="1:1" s="60" customFormat="1" x14ac:dyDescent="0.2"/>
    <row r="20" spans="1:1" s="60" customFormat="1" x14ac:dyDescent="0.2"/>
    <row r="21" spans="1:1" s="60" customFormat="1" x14ac:dyDescent="0.2"/>
  </sheetData>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79998168889431442"/>
    <pageSetUpPr fitToPage="1"/>
  </sheetPr>
  <dimension ref="A1:AG47"/>
  <sheetViews>
    <sheetView showGridLines="0" zoomScaleNormal="100" workbookViewId="0">
      <pane xSplit="1" ySplit="8" topLeftCell="B9" activePane="bottomRight" state="frozen"/>
      <selection activeCell="G17" sqref="G17"/>
      <selection pane="topRight" activeCell="G17" sqref="G17"/>
      <selection pane="bottomLeft" activeCell="G17" sqref="G17"/>
      <selection pane="bottomRight" activeCell="B9" sqref="B9:C9"/>
    </sheetView>
  </sheetViews>
  <sheetFormatPr defaultColWidth="0" defaultRowHeight="12.75" zeroHeight="1" outlineLevelRow="1" outlineLevelCol="1" x14ac:dyDescent="0.2"/>
  <cols>
    <col min="1" max="1" width="5.140625" style="16" customWidth="1"/>
    <col min="2" max="2" width="6.42578125" style="17" customWidth="1"/>
    <col min="3" max="5" width="4.28515625" style="17" customWidth="1"/>
    <col min="6" max="11" width="4.28515625" customWidth="1"/>
    <col min="12" max="13" width="4.28515625" style="15" customWidth="1"/>
    <col min="14" max="14" width="7.7109375" style="15" hidden="1" customWidth="1" outlineLevel="1"/>
    <col min="15" max="15" width="3.5703125" style="15" customWidth="1" collapsed="1"/>
    <col min="16" max="16" width="4.28515625" bestFit="1" customWidth="1"/>
    <col min="17" max="17" width="3.5703125" customWidth="1"/>
    <col min="18" max="18" width="23.85546875" customWidth="1"/>
    <col min="19" max="19" width="3.7109375" style="15" customWidth="1"/>
    <col min="20" max="29" width="8.85546875" hidden="1" customWidth="1"/>
    <col min="30" max="33" width="0" hidden="1" customWidth="1"/>
    <col min="34" max="16384" width="8.85546875" hidden="1"/>
  </cols>
  <sheetData>
    <row r="1" spans="1:21" ht="23.25" outlineLevel="1" x14ac:dyDescent="0.35">
      <c r="A1" s="75" t="str">
        <f>Augusti!A1:R1</f>
        <v>Företaget AB</v>
      </c>
      <c r="B1" s="76"/>
      <c r="C1" s="76"/>
      <c r="D1" s="76"/>
      <c r="E1" s="76"/>
      <c r="F1" s="76"/>
      <c r="G1" s="76"/>
      <c r="H1" s="76"/>
      <c r="I1" s="76"/>
      <c r="J1" s="76"/>
      <c r="K1" s="76"/>
      <c r="L1" s="76"/>
      <c r="M1" s="76"/>
      <c r="N1" s="76"/>
      <c r="O1" s="76"/>
      <c r="P1" s="76"/>
      <c r="Q1" s="76"/>
      <c r="R1" s="76"/>
    </row>
    <row r="2" spans="1:21" s="21" customFormat="1" ht="18" x14ac:dyDescent="0.2">
      <c r="A2" s="9" t="s">
        <v>20</v>
      </c>
      <c r="B2" s="18"/>
      <c r="C2" s="18"/>
      <c r="D2" s="18"/>
      <c r="E2" s="18"/>
      <c r="F2" s="10"/>
      <c r="G2" s="11"/>
      <c r="H2" s="19"/>
      <c r="I2"/>
      <c r="J2" s="14"/>
      <c r="K2" s="14"/>
      <c r="N2" s="20"/>
      <c r="O2" s="12"/>
      <c r="P2" s="19"/>
      <c r="Q2" s="77" t="str">
        <f ca="1">MID(CELL("filename",A1),FIND("]",CELL("filename",A1))+1,255)</f>
        <v>September</v>
      </c>
      <c r="R2" s="78"/>
      <c r="S2" s="20"/>
    </row>
    <row r="3" spans="1:21" s="21" customFormat="1" ht="15.75" x14ac:dyDescent="0.2">
      <c r="A3" s="24" t="s">
        <v>0</v>
      </c>
      <c r="B3" s="18"/>
      <c r="C3" s="18"/>
      <c r="D3" s="18"/>
      <c r="E3" s="18"/>
      <c r="F3" s="25"/>
      <c r="Q3" s="13"/>
      <c r="R3" s="14"/>
      <c r="U3" s="20"/>
    </row>
    <row r="4" spans="1:21" s="21" customFormat="1" ht="15.75" x14ac:dyDescent="0.2">
      <c r="A4" s="22" t="s">
        <v>2</v>
      </c>
      <c r="B4" s="122" t="str">
        <f>Augusti!B4:H4</f>
        <v>Förnamn Efternamn</v>
      </c>
      <c r="C4" s="123"/>
      <c r="D4" s="123"/>
      <c r="E4" s="123"/>
      <c r="F4" s="123"/>
      <c r="G4" s="123"/>
      <c r="H4" s="124"/>
      <c r="I4" s="14"/>
      <c r="J4" s="12" t="s">
        <v>1</v>
      </c>
      <c r="L4" s="109">
        <f>Augusti!L4:M4</f>
        <v>1</v>
      </c>
      <c r="M4" s="110"/>
      <c r="N4" s="20"/>
      <c r="O4" s="20"/>
      <c r="U4" s="20"/>
    </row>
    <row r="5" spans="1:21" s="21" customFormat="1" ht="15.75" x14ac:dyDescent="0.2">
      <c r="A5" s="24"/>
      <c r="B5" s="18"/>
      <c r="C5" s="18"/>
      <c r="D5" s="18"/>
      <c r="E5" s="18"/>
      <c r="F5" s="25"/>
      <c r="Q5" s="13"/>
      <c r="R5" s="14"/>
      <c r="U5" s="20"/>
    </row>
    <row r="6" spans="1:21" s="21" customFormat="1" ht="13.9" customHeight="1" x14ac:dyDescent="0.2">
      <c r="A6" s="24"/>
      <c r="B6" s="18"/>
      <c r="C6" s="18"/>
      <c r="D6" s="18"/>
      <c r="E6" s="18"/>
      <c r="F6" s="27"/>
      <c r="G6" s="27"/>
      <c r="L6" s="20"/>
      <c r="M6" s="20"/>
      <c r="N6" s="28" t="s">
        <v>10</v>
      </c>
      <c r="Q6" s="27"/>
      <c r="S6" s="20"/>
    </row>
    <row r="7" spans="1:21" ht="22.9" customHeight="1" x14ac:dyDescent="0.2">
      <c r="F7" s="106" t="s">
        <v>26</v>
      </c>
      <c r="G7" s="111"/>
      <c r="H7" s="106" t="s">
        <v>24</v>
      </c>
      <c r="I7" s="107"/>
      <c r="J7" s="104" t="s">
        <v>27</v>
      </c>
      <c r="K7" s="104"/>
      <c r="L7" s="70" t="s">
        <v>30</v>
      </c>
      <c r="M7" s="71"/>
      <c r="N7" s="29">
        <f>Augusti!N39</f>
        <v>795</v>
      </c>
      <c r="O7" s="104" t="s">
        <v>25</v>
      </c>
      <c r="P7" s="104"/>
    </row>
    <row r="8" spans="1:21" ht="18" customHeight="1" x14ac:dyDescent="0.2">
      <c r="A8" s="43" t="s">
        <v>28</v>
      </c>
      <c r="B8" s="105" t="s">
        <v>9</v>
      </c>
      <c r="C8" s="99"/>
      <c r="D8" s="100" t="s">
        <v>6</v>
      </c>
      <c r="E8" s="101"/>
      <c r="F8" s="36" t="s">
        <v>3</v>
      </c>
      <c r="G8" s="36" t="s">
        <v>4</v>
      </c>
      <c r="H8" s="108" t="s">
        <v>7</v>
      </c>
      <c r="I8" s="107"/>
      <c r="J8" s="36" t="s">
        <v>3</v>
      </c>
      <c r="K8" s="36" t="s">
        <v>4</v>
      </c>
      <c r="L8" s="72" t="s">
        <v>31</v>
      </c>
      <c r="M8" s="73"/>
      <c r="N8" s="34" t="s">
        <v>8</v>
      </c>
      <c r="O8" s="35" t="s">
        <v>3</v>
      </c>
      <c r="P8" s="35" t="s">
        <v>4</v>
      </c>
      <c r="Q8" s="83" t="s">
        <v>21</v>
      </c>
      <c r="R8" s="84"/>
    </row>
    <row r="9" spans="1:21" s="21" customFormat="1" ht="17.45" customHeight="1" x14ac:dyDescent="0.2">
      <c r="A9" s="42">
        <f t="shared" ref="A9:A38" si="0">WEEKNUM(B9,21)</f>
        <v>35</v>
      </c>
      <c r="B9" s="98">
        <v>45536</v>
      </c>
      <c r="C9" s="99"/>
      <c r="D9" s="96" t="str">
        <f>TEXT(B9, "dddd")</f>
        <v>söndag</v>
      </c>
      <c r="E9" s="97"/>
      <c r="F9" s="44"/>
      <c r="G9" s="44"/>
      <c r="H9" s="94"/>
      <c r="I9" s="95"/>
      <c r="J9" s="44"/>
      <c r="K9" s="44"/>
      <c r="L9" s="79">
        <f t="shared" ref="L9:L38" si="1">IF(ISNUMBER(J9),60*(J9-F9)+K9-G9-30-H9-$I$45*$L$47,)</f>
        <v>0</v>
      </c>
      <c r="M9" s="80"/>
      <c r="N9" s="45">
        <f>L9+N7</f>
        <v>795</v>
      </c>
      <c r="O9" s="46">
        <f>TRUNC(N9/60)</f>
        <v>13</v>
      </c>
      <c r="P9" s="46">
        <f>N9-O9*60</f>
        <v>15</v>
      </c>
      <c r="Q9" s="74"/>
      <c r="R9" s="74"/>
      <c r="S9" s="20"/>
    </row>
    <row r="10" spans="1:21" s="21" customFormat="1" ht="17.45" customHeight="1" x14ac:dyDescent="0.2">
      <c r="A10" s="42">
        <f t="shared" si="0"/>
        <v>36</v>
      </c>
      <c r="B10" s="98">
        <v>45537</v>
      </c>
      <c r="C10" s="99"/>
      <c r="D10" s="96" t="str">
        <f t="shared" ref="D10:D38" si="2">TEXT(B10, "dddd")</f>
        <v>måndag</v>
      </c>
      <c r="E10" s="97"/>
      <c r="F10" s="47"/>
      <c r="G10" s="47"/>
      <c r="H10" s="94"/>
      <c r="I10" s="95"/>
      <c r="J10" s="47"/>
      <c r="K10" s="47"/>
      <c r="L10" s="79">
        <f t="shared" si="1"/>
        <v>0</v>
      </c>
      <c r="M10" s="80"/>
      <c r="N10" s="45">
        <f>N9+L10</f>
        <v>795</v>
      </c>
      <c r="O10" s="46">
        <f t="shared" ref="O10:O38" si="3">TRUNC(N10/60)</f>
        <v>13</v>
      </c>
      <c r="P10" s="46">
        <f t="shared" ref="P10:P38" si="4">N10-O10*60</f>
        <v>15</v>
      </c>
      <c r="Q10" s="74"/>
      <c r="R10" s="74"/>
      <c r="S10" s="20"/>
    </row>
    <row r="11" spans="1:21" s="21" customFormat="1" ht="17.45" customHeight="1" x14ac:dyDescent="0.2">
      <c r="A11" s="42">
        <f t="shared" si="0"/>
        <v>36</v>
      </c>
      <c r="B11" s="98">
        <v>45538</v>
      </c>
      <c r="C11" s="99"/>
      <c r="D11" s="96" t="str">
        <f t="shared" si="2"/>
        <v>tisdag</v>
      </c>
      <c r="E11" s="97"/>
      <c r="F11" s="44"/>
      <c r="G11" s="44"/>
      <c r="H11" s="94"/>
      <c r="I11" s="95"/>
      <c r="J11" s="44"/>
      <c r="K11" s="44"/>
      <c r="L11" s="79">
        <f t="shared" si="1"/>
        <v>0</v>
      </c>
      <c r="M11" s="80"/>
      <c r="N11" s="45">
        <f t="shared" ref="N11:N38" si="5">N10+L11</f>
        <v>795</v>
      </c>
      <c r="O11" s="46">
        <f t="shared" si="3"/>
        <v>13</v>
      </c>
      <c r="P11" s="46">
        <f t="shared" si="4"/>
        <v>15</v>
      </c>
      <c r="Q11" s="74"/>
      <c r="R11" s="74"/>
      <c r="S11" s="20"/>
    </row>
    <row r="12" spans="1:21" s="21" customFormat="1" ht="17.45" customHeight="1" x14ac:dyDescent="0.2">
      <c r="A12" s="42">
        <f t="shared" si="0"/>
        <v>36</v>
      </c>
      <c r="B12" s="98">
        <v>45539</v>
      </c>
      <c r="C12" s="99"/>
      <c r="D12" s="96" t="str">
        <f t="shared" si="2"/>
        <v>onsdag</v>
      </c>
      <c r="E12" s="97"/>
      <c r="F12" s="44"/>
      <c r="G12" s="44"/>
      <c r="H12" s="94"/>
      <c r="I12" s="95"/>
      <c r="J12" s="44"/>
      <c r="K12" s="44"/>
      <c r="L12" s="79">
        <f t="shared" si="1"/>
        <v>0</v>
      </c>
      <c r="M12" s="80"/>
      <c r="N12" s="45">
        <f t="shared" si="5"/>
        <v>795</v>
      </c>
      <c r="O12" s="46">
        <f t="shared" si="3"/>
        <v>13</v>
      </c>
      <c r="P12" s="46">
        <f t="shared" si="4"/>
        <v>15</v>
      </c>
      <c r="Q12" s="74"/>
      <c r="R12" s="74"/>
      <c r="S12" s="20"/>
    </row>
    <row r="13" spans="1:21" s="21" customFormat="1" ht="17.45" customHeight="1" x14ac:dyDescent="0.2">
      <c r="A13" s="42">
        <f t="shared" si="0"/>
        <v>36</v>
      </c>
      <c r="B13" s="98">
        <v>45540</v>
      </c>
      <c r="C13" s="99"/>
      <c r="D13" s="96" t="str">
        <f t="shared" si="2"/>
        <v>torsdag</v>
      </c>
      <c r="E13" s="97"/>
      <c r="F13" s="44"/>
      <c r="G13" s="44"/>
      <c r="H13" s="94"/>
      <c r="I13" s="95"/>
      <c r="J13" s="44"/>
      <c r="K13" s="44"/>
      <c r="L13" s="79">
        <f t="shared" si="1"/>
        <v>0</v>
      </c>
      <c r="M13" s="80"/>
      <c r="N13" s="45">
        <f t="shared" si="5"/>
        <v>795</v>
      </c>
      <c r="O13" s="46">
        <f t="shared" si="3"/>
        <v>13</v>
      </c>
      <c r="P13" s="46">
        <f t="shared" si="4"/>
        <v>15</v>
      </c>
      <c r="Q13" s="74"/>
      <c r="R13" s="74"/>
      <c r="S13" s="20"/>
    </row>
    <row r="14" spans="1:21" s="21" customFormat="1" ht="17.45" customHeight="1" x14ac:dyDescent="0.2">
      <c r="A14" s="42">
        <f t="shared" si="0"/>
        <v>36</v>
      </c>
      <c r="B14" s="98">
        <v>45541</v>
      </c>
      <c r="C14" s="99"/>
      <c r="D14" s="96" t="str">
        <f t="shared" si="2"/>
        <v>fredag</v>
      </c>
      <c r="E14" s="97"/>
      <c r="F14" s="44"/>
      <c r="G14" s="44"/>
      <c r="H14" s="94"/>
      <c r="I14" s="95"/>
      <c r="J14" s="44"/>
      <c r="K14" s="44"/>
      <c r="L14" s="79">
        <f t="shared" si="1"/>
        <v>0</v>
      </c>
      <c r="M14" s="80"/>
      <c r="N14" s="45">
        <f t="shared" si="5"/>
        <v>795</v>
      </c>
      <c r="O14" s="46">
        <f t="shared" si="3"/>
        <v>13</v>
      </c>
      <c r="P14" s="46">
        <f t="shared" si="4"/>
        <v>15</v>
      </c>
      <c r="Q14" s="74"/>
      <c r="R14" s="74"/>
      <c r="S14" s="20"/>
    </row>
    <row r="15" spans="1:21" s="21" customFormat="1" ht="17.45" customHeight="1" x14ac:dyDescent="0.2">
      <c r="A15" s="42">
        <f t="shared" si="0"/>
        <v>36</v>
      </c>
      <c r="B15" s="98">
        <v>45542</v>
      </c>
      <c r="C15" s="99"/>
      <c r="D15" s="96" t="str">
        <f t="shared" si="2"/>
        <v>lördag</v>
      </c>
      <c r="E15" s="97"/>
      <c r="F15" s="44"/>
      <c r="G15" s="44"/>
      <c r="H15" s="94"/>
      <c r="I15" s="95"/>
      <c r="J15" s="44"/>
      <c r="K15" s="44"/>
      <c r="L15" s="79">
        <f t="shared" si="1"/>
        <v>0</v>
      </c>
      <c r="M15" s="80"/>
      <c r="N15" s="45">
        <f t="shared" si="5"/>
        <v>795</v>
      </c>
      <c r="O15" s="46">
        <f t="shared" si="3"/>
        <v>13</v>
      </c>
      <c r="P15" s="46">
        <f t="shared" si="4"/>
        <v>15</v>
      </c>
      <c r="Q15" s="74"/>
      <c r="R15" s="74"/>
      <c r="S15" s="20"/>
    </row>
    <row r="16" spans="1:21" s="21" customFormat="1" ht="17.45" customHeight="1" x14ac:dyDescent="0.2">
      <c r="A16" s="42">
        <f t="shared" si="0"/>
        <v>36</v>
      </c>
      <c r="B16" s="98">
        <v>45543</v>
      </c>
      <c r="C16" s="99"/>
      <c r="D16" s="96" t="str">
        <f t="shared" si="2"/>
        <v>söndag</v>
      </c>
      <c r="E16" s="97"/>
      <c r="F16" s="44"/>
      <c r="G16" s="44"/>
      <c r="H16" s="94"/>
      <c r="I16" s="95"/>
      <c r="J16" s="44"/>
      <c r="K16" s="44"/>
      <c r="L16" s="79">
        <f t="shared" si="1"/>
        <v>0</v>
      </c>
      <c r="M16" s="80"/>
      <c r="N16" s="45">
        <f t="shared" si="5"/>
        <v>795</v>
      </c>
      <c r="O16" s="46">
        <f t="shared" si="3"/>
        <v>13</v>
      </c>
      <c r="P16" s="46">
        <f t="shared" si="4"/>
        <v>15</v>
      </c>
      <c r="Q16" s="74"/>
      <c r="R16" s="74"/>
      <c r="S16" s="20"/>
    </row>
    <row r="17" spans="1:19" s="21" customFormat="1" ht="17.45" customHeight="1" x14ac:dyDescent="0.2">
      <c r="A17" s="42">
        <f t="shared" si="0"/>
        <v>37</v>
      </c>
      <c r="B17" s="98">
        <v>45544</v>
      </c>
      <c r="C17" s="99"/>
      <c r="D17" s="96" t="str">
        <f t="shared" si="2"/>
        <v>måndag</v>
      </c>
      <c r="E17" s="97"/>
      <c r="F17" s="44"/>
      <c r="G17" s="44"/>
      <c r="H17" s="94"/>
      <c r="I17" s="95"/>
      <c r="J17" s="44"/>
      <c r="K17" s="44"/>
      <c r="L17" s="79">
        <f t="shared" si="1"/>
        <v>0</v>
      </c>
      <c r="M17" s="80"/>
      <c r="N17" s="45">
        <f t="shared" si="5"/>
        <v>795</v>
      </c>
      <c r="O17" s="46">
        <f t="shared" si="3"/>
        <v>13</v>
      </c>
      <c r="P17" s="46">
        <f t="shared" si="4"/>
        <v>15</v>
      </c>
      <c r="Q17" s="74"/>
      <c r="R17" s="74"/>
      <c r="S17" s="20"/>
    </row>
    <row r="18" spans="1:19" s="21" customFormat="1" ht="17.45" customHeight="1" x14ac:dyDescent="0.2">
      <c r="A18" s="42">
        <f t="shared" si="0"/>
        <v>37</v>
      </c>
      <c r="B18" s="98">
        <v>45545</v>
      </c>
      <c r="C18" s="99"/>
      <c r="D18" s="96" t="str">
        <f t="shared" si="2"/>
        <v>tisdag</v>
      </c>
      <c r="E18" s="97"/>
      <c r="F18" s="44"/>
      <c r="G18" s="44"/>
      <c r="H18" s="94"/>
      <c r="I18" s="95"/>
      <c r="J18" s="44"/>
      <c r="K18" s="44"/>
      <c r="L18" s="79">
        <f t="shared" si="1"/>
        <v>0</v>
      </c>
      <c r="M18" s="80"/>
      <c r="N18" s="45">
        <f t="shared" si="5"/>
        <v>795</v>
      </c>
      <c r="O18" s="46">
        <f t="shared" si="3"/>
        <v>13</v>
      </c>
      <c r="P18" s="46">
        <f t="shared" si="4"/>
        <v>15</v>
      </c>
      <c r="Q18" s="74"/>
      <c r="R18" s="74"/>
      <c r="S18" s="20"/>
    </row>
    <row r="19" spans="1:19" s="21" customFormat="1" ht="17.45" customHeight="1" x14ac:dyDescent="0.2">
      <c r="A19" s="42">
        <f t="shared" si="0"/>
        <v>37</v>
      </c>
      <c r="B19" s="98">
        <v>45546</v>
      </c>
      <c r="C19" s="99"/>
      <c r="D19" s="96" t="str">
        <f t="shared" si="2"/>
        <v>onsdag</v>
      </c>
      <c r="E19" s="97"/>
      <c r="F19" s="44"/>
      <c r="G19" s="44"/>
      <c r="H19" s="94"/>
      <c r="I19" s="95"/>
      <c r="J19" s="44"/>
      <c r="K19" s="44"/>
      <c r="L19" s="79">
        <f t="shared" si="1"/>
        <v>0</v>
      </c>
      <c r="M19" s="80"/>
      <c r="N19" s="45">
        <f t="shared" si="5"/>
        <v>795</v>
      </c>
      <c r="O19" s="46">
        <f t="shared" si="3"/>
        <v>13</v>
      </c>
      <c r="P19" s="46">
        <f t="shared" si="4"/>
        <v>15</v>
      </c>
      <c r="Q19" s="74"/>
      <c r="R19" s="74"/>
      <c r="S19" s="20"/>
    </row>
    <row r="20" spans="1:19" s="21" customFormat="1" ht="17.45" customHeight="1" x14ac:dyDescent="0.2">
      <c r="A20" s="42">
        <f t="shared" si="0"/>
        <v>37</v>
      </c>
      <c r="B20" s="98">
        <v>45547</v>
      </c>
      <c r="C20" s="99"/>
      <c r="D20" s="96" t="str">
        <f t="shared" si="2"/>
        <v>torsdag</v>
      </c>
      <c r="E20" s="97"/>
      <c r="F20" s="44"/>
      <c r="G20" s="44"/>
      <c r="H20" s="94"/>
      <c r="I20" s="95"/>
      <c r="J20" s="44"/>
      <c r="K20" s="44"/>
      <c r="L20" s="79">
        <f t="shared" si="1"/>
        <v>0</v>
      </c>
      <c r="M20" s="80"/>
      <c r="N20" s="45">
        <f t="shared" si="5"/>
        <v>795</v>
      </c>
      <c r="O20" s="46">
        <f t="shared" si="3"/>
        <v>13</v>
      </c>
      <c r="P20" s="46">
        <f t="shared" si="4"/>
        <v>15</v>
      </c>
      <c r="Q20" s="74"/>
      <c r="R20" s="74"/>
      <c r="S20" s="20"/>
    </row>
    <row r="21" spans="1:19" s="21" customFormat="1" ht="17.45" customHeight="1" x14ac:dyDescent="0.2">
      <c r="A21" s="42">
        <f t="shared" si="0"/>
        <v>37</v>
      </c>
      <c r="B21" s="98">
        <v>45548</v>
      </c>
      <c r="C21" s="99"/>
      <c r="D21" s="96" t="str">
        <f t="shared" si="2"/>
        <v>fredag</v>
      </c>
      <c r="E21" s="97"/>
      <c r="F21" s="44"/>
      <c r="G21" s="44"/>
      <c r="H21" s="94"/>
      <c r="I21" s="95"/>
      <c r="J21" s="44"/>
      <c r="K21" s="44"/>
      <c r="L21" s="79">
        <f t="shared" si="1"/>
        <v>0</v>
      </c>
      <c r="M21" s="80"/>
      <c r="N21" s="45">
        <f t="shared" si="5"/>
        <v>795</v>
      </c>
      <c r="O21" s="46">
        <f t="shared" si="3"/>
        <v>13</v>
      </c>
      <c r="P21" s="46">
        <f t="shared" si="4"/>
        <v>15</v>
      </c>
      <c r="Q21" s="74"/>
      <c r="R21" s="74"/>
      <c r="S21" s="20"/>
    </row>
    <row r="22" spans="1:19" s="21" customFormat="1" ht="17.45" customHeight="1" x14ac:dyDescent="0.2">
      <c r="A22" s="42">
        <f t="shared" si="0"/>
        <v>37</v>
      </c>
      <c r="B22" s="98">
        <v>45549</v>
      </c>
      <c r="C22" s="99"/>
      <c r="D22" s="96" t="str">
        <f t="shared" si="2"/>
        <v>lördag</v>
      </c>
      <c r="E22" s="97"/>
      <c r="F22" s="44"/>
      <c r="G22" s="44"/>
      <c r="H22" s="94"/>
      <c r="I22" s="95"/>
      <c r="J22" s="44"/>
      <c r="K22" s="44"/>
      <c r="L22" s="79">
        <f t="shared" si="1"/>
        <v>0</v>
      </c>
      <c r="M22" s="80"/>
      <c r="N22" s="45">
        <f t="shared" si="5"/>
        <v>795</v>
      </c>
      <c r="O22" s="46">
        <f t="shared" si="3"/>
        <v>13</v>
      </c>
      <c r="P22" s="46">
        <f t="shared" si="4"/>
        <v>15</v>
      </c>
      <c r="Q22" s="74"/>
      <c r="R22" s="74"/>
      <c r="S22" s="20"/>
    </row>
    <row r="23" spans="1:19" s="21" customFormat="1" ht="17.45" customHeight="1" x14ac:dyDescent="0.2">
      <c r="A23" s="42">
        <f t="shared" si="0"/>
        <v>37</v>
      </c>
      <c r="B23" s="98">
        <v>45550</v>
      </c>
      <c r="C23" s="99"/>
      <c r="D23" s="96" t="str">
        <f t="shared" si="2"/>
        <v>söndag</v>
      </c>
      <c r="E23" s="97"/>
      <c r="F23" s="44"/>
      <c r="G23" s="44"/>
      <c r="H23" s="94"/>
      <c r="I23" s="95"/>
      <c r="J23" s="44"/>
      <c r="K23" s="44"/>
      <c r="L23" s="79">
        <f t="shared" si="1"/>
        <v>0</v>
      </c>
      <c r="M23" s="80"/>
      <c r="N23" s="45">
        <f t="shared" si="5"/>
        <v>795</v>
      </c>
      <c r="O23" s="46">
        <f t="shared" si="3"/>
        <v>13</v>
      </c>
      <c r="P23" s="46">
        <f t="shared" si="4"/>
        <v>15</v>
      </c>
      <c r="Q23" s="74"/>
      <c r="R23" s="74"/>
      <c r="S23" s="20"/>
    </row>
    <row r="24" spans="1:19" s="21" customFormat="1" ht="17.45" customHeight="1" x14ac:dyDescent="0.2">
      <c r="A24" s="42">
        <f t="shared" si="0"/>
        <v>38</v>
      </c>
      <c r="B24" s="98">
        <v>45551</v>
      </c>
      <c r="C24" s="99"/>
      <c r="D24" s="96" t="str">
        <f t="shared" si="2"/>
        <v>måndag</v>
      </c>
      <c r="E24" s="97"/>
      <c r="F24" s="44"/>
      <c r="G24" s="44"/>
      <c r="H24" s="94"/>
      <c r="I24" s="95"/>
      <c r="J24" s="44"/>
      <c r="K24" s="44"/>
      <c r="L24" s="79">
        <f t="shared" si="1"/>
        <v>0</v>
      </c>
      <c r="M24" s="80"/>
      <c r="N24" s="45">
        <f t="shared" si="5"/>
        <v>795</v>
      </c>
      <c r="O24" s="46">
        <f t="shared" si="3"/>
        <v>13</v>
      </c>
      <c r="P24" s="46">
        <f t="shared" si="4"/>
        <v>15</v>
      </c>
      <c r="Q24" s="74"/>
      <c r="R24" s="74"/>
      <c r="S24" s="20"/>
    </row>
    <row r="25" spans="1:19" s="21" customFormat="1" ht="17.45" customHeight="1" x14ac:dyDescent="0.2">
      <c r="A25" s="42">
        <f t="shared" si="0"/>
        <v>38</v>
      </c>
      <c r="B25" s="98">
        <v>45552</v>
      </c>
      <c r="C25" s="99"/>
      <c r="D25" s="96" t="str">
        <f t="shared" si="2"/>
        <v>tisdag</v>
      </c>
      <c r="E25" s="97"/>
      <c r="F25" s="44"/>
      <c r="G25" s="44"/>
      <c r="H25" s="94"/>
      <c r="I25" s="95"/>
      <c r="J25" s="44"/>
      <c r="K25" s="44"/>
      <c r="L25" s="79">
        <f t="shared" si="1"/>
        <v>0</v>
      </c>
      <c r="M25" s="80"/>
      <c r="N25" s="45">
        <f t="shared" si="5"/>
        <v>795</v>
      </c>
      <c r="O25" s="46">
        <f t="shared" si="3"/>
        <v>13</v>
      </c>
      <c r="P25" s="46">
        <f t="shared" si="4"/>
        <v>15</v>
      </c>
      <c r="Q25" s="74"/>
      <c r="R25" s="74"/>
      <c r="S25" s="20"/>
    </row>
    <row r="26" spans="1:19" s="21" customFormat="1" ht="17.45" customHeight="1" x14ac:dyDescent="0.2">
      <c r="A26" s="42">
        <f t="shared" si="0"/>
        <v>38</v>
      </c>
      <c r="B26" s="98">
        <v>45553</v>
      </c>
      <c r="C26" s="99"/>
      <c r="D26" s="96" t="str">
        <f t="shared" si="2"/>
        <v>onsdag</v>
      </c>
      <c r="E26" s="97"/>
      <c r="F26" s="44"/>
      <c r="G26" s="44"/>
      <c r="H26" s="94"/>
      <c r="I26" s="95"/>
      <c r="J26" s="44"/>
      <c r="K26" s="44"/>
      <c r="L26" s="79">
        <f t="shared" si="1"/>
        <v>0</v>
      </c>
      <c r="M26" s="80"/>
      <c r="N26" s="45">
        <f t="shared" si="5"/>
        <v>795</v>
      </c>
      <c r="O26" s="46">
        <f t="shared" si="3"/>
        <v>13</v>
      </c>
      <c r="P26" s="46">
        <f t="shared" si="4"/>
        <v>15</v>
      </c>
      <c r="Q26" s="74"/>
      <c r="R26" s="74"/>
      <c r="S26" s="20"/>
    </row>
    <row r="27" spans="1:19" s="21" customFormat="1" ht="17.45" customHeight="1" x14ac:dyDescent="0.2">
      <c r="A27" s="42">
        <f t="shared" si="0"/>
        <v>38</v>
      </c>
      <c r="B27" s="98">
        <v>45554</v>
      </c>
      <c r="C27" s="99"/>
      <c r="D27" s="96" t="str">
        <f t="shared" si="2"/>
        <v>torsdag</v>
      </c>
      <c r="E27" s="97"/>
      <c r="F27" s="44"/>
      <c r="G27" s="44"/>
      <c r="H27" s="94"/>
      <c r="I27" s="95"/>
      <c r="J27" s="44"/>
      <c r="K27" s="44"/>
      <c r="L27" s="79">
        <f t="shared" si="1"/>
        <v>0</v>
      </c>
      <c r="M27" s="80"/>
      <c r="N27" s="45">
        <f t="shared" si="5"/>
        <v>795</v>
      </c>
      <c r="O27" s="46">
        <f t="shared" si="3"/>
        <v>13</v>
      </c>
      <c r="P27" s="46">
        <f t="shared" si="4"/>
        <v>15</v>
      </c>
      <c r="Q27" s="74"/>
      <c r="R27" s="74"/>
      <c r="S27" s="20"/>
    </row>
    <row r="28" spans="1:19" s="21" customFormat="1" ht="17.45" customHeight="1" x14ac:dyDescent="0.2">
      <c r="A28" s="42">
        <f t="shared" si="0"/>
        <v>38</v>
      </c>
      <c r="B28" s="98">
        <v>45555</v>
      </c>
      <c r="C28" s="99"/>
      <c r="D28" s="96" t="str">
        <f t="shared" si="2"/>
        <v>fredag</v>
      </c>
      <c r="E28" s="97"/>
      <c r="F28" s="44"/>
      <c r="G28" s="44"/>
      <c r="H28" s="94"/>
      <c r="I28" s="95"/>
      <c r="J28" s="44"/>
      <c r="K28" s="44"/>
      <c r="L28" s="79">
        <f t="shared" si="1"/>
        <v>0</v>
      </c>
      <c r="M28" s="80"/>
      <c r="N28" s="45">
        <f t="shared" si="5"/>
        <v>795</v>
      </c>
      <c r="O28" s="46">
        <f t="shared" si="3"/>
        <v>13</v>
      </c>
      <c r="P28" s="46">
        <f t="shared" si="4"/>
        <v>15</v>
      </c>
      <c r="Q28" s="74"/>
      <c r="R28" s="74"/>
      <c r="S28" s="20"/>
    </row>
    <row r="29" spans="1:19" s="21" customFormat="1" ht="17.45" customHeight="1" x14ac:dyDescent="0.2">
      <c r="A29" s="42">
        <f t="shared" si="0"/>
        <v>38</v>
      </c>
      <c r="B29" s="98">
        <v>45556</v>
      </c>
      <c r="C29" s="99"/>
      <c r="D29" s="96" t="str">
        <f t="shared" si="2"/>
        <v>lördag</v>
      </c>
      <c r="E29" s="97"/>
      <c r="F29" s="44"/>
      <c r="G29" s="44"/>
      <c r="H29" s="94"/>
      <c r="I29" s="95"/>
      <c r="J29" s="44"/>
      <c r="K29" s="44"/>
      <c r="L29" s="79">
        <f t="shared" si="1"/>
        <v>0</v>
      </c>
      <c r="M29" s="80"/>
      <c r="N29" s="45">
        <f t="shared" si="5"/>
        <v>795</v>
      </c>
      <c r="O29" s="46">
        <f t="shared" si="3"/>
        <v>13</v>
      </c>
      <c r="P29" s="46">
        <f t="shared" si="4"/>
        <v>15</v>
      </c>
      <c r="Q29" s="74"/>
      <c r="R29" s="74"/>
      <c r="S29" s="20"/>
    </row>
    <row r="30" spans="1:19" s="21" customFormat="1" ht="17.45" customHeight="1" x14ac:dyDescent="0.2">
      <c r="A30" s="42">
        <f t="shared" si="0"/>
        <v>38</v>
      </c>
      <c r="B30" s="98">
        <v>45557</v>
      </c>
      <c r="C30" s="99"/>
      <c r="D30" s="96" t="str">
        <f t="shared" si="2"/>
        <v>söndag</v>
      </c>
      <c r="E30" s="97"/>
      <c r="F30" s="44"/>
      <c r="G30" s="44"/>
      <c r="H30" s="94"/>
      <c r="I30" s="95"/>
      <c r="J30" s="44"/>
      <c r="K30" s="44"/>
      <c r="L30" s="79">
        <f t="shared" si="1"/>
        <v>0</v>
      </c>
      <c r="M30" s="80"/>
      <c r="N30" s="45">
        <f t="shared" si="5"/>
        <v>795</v>
      </c>
      <c r="O30" s="46">
        <f t="shared" si="3"/>
        <v>13</v>
      </c>
      <c r="P30" s="46">
        <f t="shared" si="4"/>
        <v>15</v>
      </c>
      <c r="Q30" s="74"/>
      <c r="R30" s="74"/>
      <c r="S30" s="20"/>
    </row>
    <row r="31" spans="1:19" s="21" customFormat="1" ht="17.45" customHeight="1" x14ac:dyDescent="0.2">
      <c r="A31" s="42">
        <f t="shared" si="0"/>
        <v>39</v>
      </c>
      <c r="B31" s="98">
        <v>45558</v>
      </c>
      <c r="C31" s="99"/>
      <c r="D31" s="96" t="str">
        <f t="shared" si="2"/>
        <v>måndag</v>
      </c>
      <c r="E31" s="97"/>
      <c r="F31" s="44"/>
      <c r="G31" s="44"/>
      <c r="H31" s="94"/>
      <c r="I31" s="95"/>
      <c r="J31" s="44"/>
      <c r="K31" s="44"/>
      <c r="L31" s="79">
        <f t="shared" si="1"/>
        <v>0</v>
      </c>
      <c r="M31" s="80"/>
      <c r="N31" s="45">
        <f t="shared" si="5"/>
        <v>795</v>
      </c>
      <c r="O31" s="46">
        <f t="shared" si="3"/>
        <v>13</v>
      </c>
      <c r="P31" s="46">
        <f t="shared" si="4"/>
        <v>15</v>
      </c>
      <c r="Q31" s="74"/>
      <c r="R31" s="74"/>
      <c r="S31" s="20"/>
    </row>
    <row r="32" spans="1:19" s="21" customFormat="1" ht="17.45" customHeight="1" x14ac:dyDescent="0.2">
      <c r="A32" s="42">
        <f t="shared" si="0"/>
        <v>39</v>
      </c>
      <c r="B32" s="98">
        <v>45559</v>
      </c>
      <c r="C32" s="99"/>
      <c r="D32" s="96" t="str">
        <f t="shared" si="2"/>
        <v>tisdag</v>
      </c>
      <c r="E32" s="97"/>
      <c r="F32" s="44"/>
      <c r="G32" s="44"/>
      <c r="H32" s="94"/>
      <c r="I32" s="95"/>
      <c r="J32" s="44"/>
      <c r="K32" s="44"/>
      <c r="L32" s="79">
        <f t="shared" si="1"/>
        <v>0</v>
      </c>
      <c r="M32" s="80"/>
      <c r="N32" s="45">
        <f t="shared" si="5"/>
        <v>795</v>
      </c>
      <c r="O32" s="46">
        <f t="shared" si="3"/>
        <v>13</v>
      </c>
      <c r="P32" s="46">
        <f t="shared" si="4"/>
        <v>15</v>
      </c>
      <c r="Q32" s="74"/>
      <c r="R32" s="74"/>
      <c r="S32" s="20"/>
    </row>
    <row r="33" spans="1:19" s="21" customFormat="1" ht="17.45" customHeight="1" x14ac:dyDescent="0.2">
      <c r="A33" s="42">
        <f t="shared" si="0"/>
        <v>39</v>
      </c>
      <c r="B33" s="98">
        <v>45560</v>
      </c>
      <c r="C33" s="99"/>
      <c r="D33" s="96" t="str">
        <f t="shared" si="2"/>
        <v>onsdag</v>
      </c>
      <c r="E33" s="97"/>
      <c r="F33" s="44"/>
      <c r="G33" s="44"/>
      <c r="H33" s="94"/>
      <c r="I33" s="95"/>
      <c r="J33" s="44"/>
      <c r="K33" s="44"/>
      <c r="L33" s="79">
        <f t="shared" si="1"/>
        <v>0</v>
      </c>
      <c r="M33" s="80"/>
      <c r="N33" s="45">
        <f t="shared" si="5"/>
        <v>795</v>
      </c>
      <c r="O33" s="46">
        <f t="shared" si="3"/>
        <v>13</v>
      </c>
      <c r="P33" s="46">
        <f t="shared" si="4"/>
        <v>15</v>
      </c>
      <c r="Q33" s="74"/>
      <c r="R33" s="74"/>
      <c r="S33" s="20"/>
    </row>
    <row r="34" spans="1:19" s="21" customFormat="1" ht="17.45" customHeight="1" x14ac:dyDescent="0.2">
      <c r="A34" s="42">
        <f t="shared" si="0"/>
        <v>39</v>
      </c>
      <c r="B34" s="98">
        <v>45561</v>
      </c>
      <c r="C34" s="99"/>
      <c r="D34" s="96" t="str">
        <f t="shared" si="2"/>
        <v>torsdag</v>
      </c>
      <c r="E34" s="97"/>
      <c r="F34" s="44"/>
      <c r="G34" s="44"/>
      <c r="H34" s="94"/>
      <c r="I34" s="95"/>
      <c r="J34" s="44"/>
      <c r="K34" s="44"/>
      <c r="L34" s="79">
        <f t="shared" si="1"/>
        <v>0</v>
      </c>
      <c r="M34" s="80"/>
      <c r="N34" s="45">
        <f t="shared" si="5"/>
        <v>795</v>
      </c>
      <c r="O34" s="46">
        <f t="shared" si="3"/>
        <v>13</v>
      </c>
      <c r="P34" s="46">
        <f t="shared" si="4"/>
        <v>15</v>
      </c>
      <c r="Q34" s="74"/>
      <c r="R34" s="74"/>
      <c r="S34" s="20"/>
    </row>
    <row r="35" spans="1:19" s="21" customFormat="1" ht="17.45" customHeight="1" x14ac:dyDescent="0.2">
      <c r="A35" s="42">
        <f t="shared" si="0"/>
        <v>39</v>
      </c>
      <c r="B35" s="98">
        <v>45562</v>
      </c>
      <c r="C35" s="99"/>
      <c r="D35" s="96" t="str">
        <f t="shared" si="2"/>
        <v>fredag</v>
      </c>
      <c r="E35" s="97"/>
      <c r="F35" s="44"/>
      <c r="G35" s="44"/>
      <c r="H35" s="94"/>
      <c r="I35" s="95"/>
      <c r="J35" s="44"/>
      <c r="K35" s="44"/>
      <c r="L35" s="79">
        <f t="shared" si="1"/>
        <v>0</v>
      </c>
      <c r="M35" s="80"/>
      <c r="N35" s="45">
        <f t="shared" si="5"/>
        <v>795</v>
      </c>
      <c r="O35" s="46">
        <f t="shared" si="3"/>
        <v>13</v>
      </c>
      <c r="P35" s="46">
        <f t="shared" si="4"/>
        <v>15</v>
      </c>
      <c r="Q35" s="74"/>
      <c r="R35" s="74"/>
      <c r="S35" s="20"/>
    </row>
    <row r="36" spans="1:19" s="21" customFormat="1" ht="17.45" customHeight="1" x14ac:dyDescent="0.2">
      <c r="A36" s="42">
        <f t="shared" si="0"/>
        <v>39</v>
      </c>
      <c r="B36" s="98">
        <v>45563</v>
      </c>
      <c r="C36" s="99"/>
      <c r="D36" s="96" t="str">
        <f t="shared" si="2"/>
        <v>lördag</v>
      </c>
      <c r="E36" s="97"/>
      <c r="F36" s="44"/>
      <c r="G36" s="44"/>
      <c r="H36" s="94"/>
      <c r="I36" s="95"/>
      <c r="J36" s="44"/>
      <c r="K36" s="44"/>
      <c r="L36" s="79">
        <f t="shared" si="1"/>
        <v>0</v>
      </c>
      <c r="M36" s="80"/>
      <c r="N36" s="45">
        <f t="shared" si="5"/>
        <v>795</v>
      </c>
      <c r="O36" s="46">
        <f t="shared" si="3"/>
        <v>13</v>
      </c>
      <c r="P36" s="46">
        <f t="shared" si="4"/>
        <v>15</v>
      </c>
      <c r="Q36" s="74"/>
      <c r="R36" s="74"/>
      <c r="S36" s="20"/>
    </row>
    <row r="37" spans="1:19" s="21" customFormat="1" ht="17.45" customHeight="1" x14ac:dyDescent="0.2">
      <c r="A37" s="42">
        <f t="shared" si="0"/>
        <v>39</v>
      </c>
      <c r="B37" s="98">
        <v>45564</v>
      </c>
      <c r="C37" s="99"/>
      <c r="D37" s="96" t="str">
        <f t="shared" si="2"/>
        <v>söndag</v>
      </c>
      <c r="E37" s="97"/>
      <c r="F37" s="44"/>
      <c r="G37" s="44"/>
      <c r="H37" s="94"/>
      <c r="I37" s="95"/>
      <c r="J37" s="44"/>
      <c r="K37" s="44"/>
      <c r="L37" s="79">
        <f t="shared" si="1"/>
        <v>0</v>
      </c>
      <c r="M37" s="80"/>
      <c r="N37" s="45">
        <f t="shared" si="5"/>
        <v>795</v>
      </c>
      <c r="O37" s="46">
        <f t="shared" si="3"/>
        <v>13</v>
      </c>
      <c r="P37" s="46">
        <f t="shared" si="4"/>
        <v>15</v>
      </c>
      <c r="Q37" s="74"/>
      <c r="R37" s="74"/>
      <c r="S37" s="20"/>
    </row>
    <row r="38" spans="1:19" s="21" customFormat="1" ht="17.45" customHeight="1" x14ac:dyDescent="0.2">
      <c r="A38" s="42">
        <f t="shared" si="0"/>
        <v>40</v>
      </c>
      <c r="B38" s="98">
        <v>45565</v>
      </c>
      <c r="C38" s="99"/>
      <c r="D38" s="96" t="str">
        <f t="shared" si="2"/>
        <v>måndag</v>
      </c>
      <c r="E38" s="97"/>
      <c r="F38" s="44"/>
      <c r="G38" s="44"/>
      <c r="H38" s="94"/>
      <c r="I38" s="95"/>
      <c r="J38" s="44"/>
      <c r="K38" s="44"/>
      <c r="L38" s="79">
        <f t="shared" si="1"/>
        <v>0</v>
      </c>
      <c r="M38" s="80"/>
      <c r="N38" s="45">
        <f t="shared" si="5"/>
        <v>795</v>
      </c>
      <c r="O38" s="46">
        <f t="shared" si="3"/>
        <v>13</v>
      </c>
      <c r="P38" s="46">
        <f t="shared" si="4"/>
        <v>15</v>
      </c>
      <c r="Q38" s="74"/>
      <c r="R38" s="74"/>
      <c r="S38" s="20"/>
    </row>
    <row r="39" spans="1:19" s="21" customFormat="1" ht="17.45" hidden="1" customHeight="1" outlineLevel="1" x14ac:dyDescent="0.2">
      <c r="A39" s="52"/>
      <c r="B39" s="125"/>
      <c r="C39" s="126"/>
      <c r="D39" s="127"/>
      <c r="E39" s="128"/>
      <c r="F39" s="53"/>
      <c r="G39" s="53"/>
      <c r="H39" s="129"/>
      <c r="I39" s="130"/>
      <c r="J39" s="53"/>
      <c r="K39" s="53"/>
      <c r="L39" s="131"/>
      <c r="M39" s="132"/>
      <c r="N39" s="54"/>
      <c r="O39" s="54"/>
      <c r="P39" s="54"/>
      <c r="Q39" s="133"/>
      <c r="R39" s="133"/>
      <c r="S39" s="20"/>
    </row>
    <row r="40" spans="1:19" collapsed="1" x14ac:dyDescent="0.2"/>
    <row r="41" spans="1:19" x14ac:dyDescent="0.2"/>
    <row r="42" spans="1:19" x14ac:dyDescent="0.2"/>
    <row r="43" spans="1:19" ht="13.15" customHeight="1" x14ac:dyDescent="0.2">
      <c r="A43" s="31"/>
      <c r="C43" s="92" t="s">
        <v>14</v>
      </c>
      <c r="D43" s="93"/>
      <c r="E43" s="92" t="s">
        <v>13</v>
      </c>
      <c r="F43" s="93"/>
      <c r="G43" s="92" t="s">
        <v>15</v>
      </c>
      <c r="H43" s="93"/>
      <c r="I43" s="92" t="s">
        <v>16</v>
      </c>
      <c r="J43" s="93"/>
      <c r="K43" s="92" t="s">
        <v>16</v>
      </c>
      <c r="L43" s="93"/>
      <c r="M43" s="32"/>
      <c r="N43"/>
      <c r="O43"/>
    </row>
    <row r="44" spans="1:19" ht="13.15" customHeight="1" x14ac:dyDescent="0.2">
      <c r="A44"/>
      <c r="B44" s="41" t="s">
        <v>18</v>
      </c>
      <c r="C44" s="39" t="s">
        <v>3</v>
      </c>
      <c r="D44" s="39" t="s">
        <v>4</v>
      </c>
      <c r="E44" s="86" t="s">
        <v>4</v>
      </c>
      <c r="F44" s="87"/>
      <c r="G44" s="39" t="s">
        <v>3</v>
      </c>
      <c r="H44" s="39" t="s">
        <v>4</v>
      </c>
      <c r="I44" s="86" t="s">
        <v>11</v>
      </c>
      <c r="J44" s="87"/>
      <c r="K44" s="40" t="s">
        <v>3</v>
      </c>
      <c r="L44" s="40" t="s">
        <v>4</v>
      </c>
      <c r="M44" s="8"/>
      <c r="N44"/>
      <c r="O44"/>
    </row>
    <row r="45" spans="1:19" ht="13.15" customHeight="1" x14ac:dyDescent="0.2">
      <c r="A45"/>
      <c r="B45" s="58" t="str">
        <f>Augusti!B45</f>
        <v>Vinter</v>
      </c>
      <c r="C45" s="5">
        <f>Augusti!C45</f>
        <v>8</v>
      </c>
      <c r="D45" s="51">
        <f>Augusti!D45</f>
        <v>0</v>
      </c>
      <c r="E45" s="113">
        <f>Augusti!E45:F45</f>
        <v>30</v>
      </c>
      <c r="F45" s="114"/>
      <c r="G45" s="50">
        <f>Augusti!G45</f>
        <v>16</v>
      </c>
      <c r="H45" s="50">
        <f>Augusti!H45</f>
        <v>40</v>
      </c>
      <c r="I45" s="88">
        <f>IF(ISNUMBER(G45),60*(G45-C45)+H45-D45-E45,0)</f>
        <v>490</v>
      </c>
      <c r="J45" s="89"/>
      <c r="K45" s="37">
        <f>IFERROR(TRUNC(I45/60),"")</f>
        <v>8</v>
      </c>
      <c r="L45" s="38">
        <f>IFERROR(I45-K45*60,"")</f>
        <v>10</v>
      </c>
      <c r="M45" s="33"/>
      <c r="N45"/>
      <c r="O45" s="4"/>
      <c r="S45" s="4"/>
    </row>
    <row r="46" spans="1:19" ht="13.15" customHeight="1" x14ac:dyDescent="0.2">
      <c r="A46"/>
      <c r="B46" s="58" t="str">
        <f>Augusti!B46</f>
        <v>Sommar</v>
      </c>
      <c r="C46" s="50">
        <f>Augusti!C46</f>
        <v>8</v>
      </c>
      <c r="D46" s="51">
        <f>Augusti!D46</f>
        <v>0</v>
      </c>
      <c r="E46" s="113">
        <f>Augusti!E46:F46</f>
        <v>45</v>
      </c>
      <c r="F46" s="114"/>
      <c r="G46" s="50">
        <f>Augusti!G46</f>
        <v>16</v>
      </c>
      <c r="H46" s="50">
        <f>Augusti!H46</f>
        <v>0</v>
      </c>
      <c r="I46" s="90">
        <f>IF(ISNUMBER(G46),60*(G46-C46)+H46-D46-E46,0)</f>
        <v>435</v>
      </c>
      <c r="J46" s="91"/>
      <c r="K46" s="37">
        <f>IFERROR(TRUNC(I46/60),"")</f>
        <v>7</v>
      </c>
      <c r="L46" s="38">
        <f>IFERROR(I46-K46*60,"")</f>
        <v>15</v>
      </c>
      <c r="M46" s="33"/>
      <c r="N46"/>
      <c r="O46" s="4"/>
      <c r="S46" s="4"/>
    </row>
    <row r="47" spans="1:19" ht="13.15" customHeight="1" x14ac:dyDescent="0.2">
      <c r="D47" s="55" t="s">
        <v>12</v>
      </c>
      <c r="E47" s="55"/>
      <c r="F47" s="65">
        <f>Augusti!F47:G47</f>
        <v>100</v>
      </c>
      <c r="G47" s="66"/>
      <c r="H47" s="55" t="s">
        <v>23</v>
      </c>
      <c r="I47" s="56"/>
      <c r="J47" s="56"/>
      <c r="K47" s="56"/>
      <c r="L47" s="57">
        <f>F47/100</f>
        <v>1</v>
      </c>
    </row>
  </sheetData>
  <sheetProtection sheet="1" objects="1" scenarios="1" formatCells="0" autoFilter="0"/>
  <mergeCells count="181">
    <mergeCell ref="Q8:R8"/>
    <mergeCell ref="B9:C9"/>
    <mergeCell ref="D9:E9"/>
    <mergeCell ref="H9:I9"/>
    <mergeCell ref="L9:M9"/>
    <mergeCell ref="Q9:R9"/>
    <mergeCell ref="A1:R1"/>
    <mergeCell ref="Q2:R2"/>
    <mergeCell ref="B4:H4"/>
    <mergeCell ref="L4:M4"/>
    <mergeCell ref="F7:G7"/>
    <mergeCell ref="H7:I7"/>
    <mergeCell ref="J7:K7"/>
    <mergeCell ref="O7:P7"/>
    <mergeCell ref="B8:C8"/>
    <mergeCell ref="B10:C10"/>
    <mergeCell ref="D10:E10"/>
    <mergeCell ref="H10:I10"/>
    <mergeCell ref="L10:M10"/>
    <mergeCell ref="Q10:R10"/>
    <mergeCell ref="B11:C11"/>
    <mergeCell ref="D11:E11"/>
    <mergeCell ref="H11:I11"/>
    <mergeCell ref="L11:M11"/>
    <mergeCell ref="Q11:R11"/>
    <mergeCell ref="B12:C12"/>
    <mergeCell ref="D12:E12"/>
    <mergeCell ref="H12:I12"/>
    <mergeCell ref="L12:M12"/>
    <mergeCell ref="Q12:R12"/>
    <mergeCell ref="B13:C13"/>
    <mergeCell ref="D13:E13"/>
    <mergeCell ref="H13:I13"/>
    <mergeCell ref="L13:M13"/>
    <mergeCell ref="Q13:R13"/>
    <mergeCell ref="B14:C14"/>
    <mergeCell ref="D14:E14"/>
    <mergeCell ref="H14:I14"/>
    <mergeCell ref="L14:M14"/>
    <mergeCell ref="Q14:R14"/>
    <mergeCell ref="B15:C15"/>
    <mergeCell ref="D15:E15"/>
    <mergeCell ref="H15:I15"/>
    <mergeCell ref="L15:M15"/>
    <mergeCell ref="Q15:R15"/>
    <mergeCell ref="B16:C16"/>
    <mergeCell ref="D16:E16"/>
    <mergeCell ref="H16:I16"/>
    <mergeCell ref="L16:M16"/>
    <mergeCell ref="Q16:R16"/>
    <mergeCell ref="B17:C17"/>
    <mergeCell ref="D17:E17"/>
    <mergeCell ref="H17:I17"/>
    <mergeCell ref="L17:M17"/>
    <mergeCell ref="Q17:R17"/>
    <mergeCell ref="B18:C18"/>
    <mergeCell ref="D18:E18"/>
    <mergeCell ref="H18:I18"/>
    <mergeCell ref="L18:M18"/>
    <mergeCell ref="Q18:R18"/>
    <mergeCell ref="B19:C19"/>
    <mergeCell ref="D19:E19"/>
    <mergeCell ref="H19:I19"/>
    <mergeCell ref="L19:M19"/>
    <mergeCell ref="Q19:R19"/>
    <mergeCell ref="B20:C20"/>
    <mergeCell ref="D20:E20"/>
    <mergeCell ref="H20:I20"/>
    <mergeCell ref="L20:M20"/>
    <mergeCell ref="Q20:R20"/>
    <mergeCell ref="B21:C21"/>
    <mergeCell ref="D21:E21"/>
    <mergeCell ref="H21:I21"/>
    <mergeCell ref="L21:M21"/>
    <mergeCell ref="Q21:R21"/>
    <mergeCell ref="B22:C22"/>
    <mergeCell ref="D22:E22"/>
    <mergeCell ref="H22:I22"/>
    <mergeCell ref="L22:M22"/>
    <mergeCell ref="Q22:R22"/>
    <mergeCell ref="B23:C23"/>
    <mergeCell ref="D23:E23"/>
    <mergeCell ref="H23:I23"/>
    <mergeCell ref="L23:M23"/>
    <mergeCell ref="Q23:R23"/>
    <mergeCell ref="B24:C24"/>
    <mergeCell ref="D24:E24"/>
    <mergeCell ref="H24:I24"/>
    <mergeCell ref="L24:M24"/>
    <mergeCell ref="Q24:R24"/>
    <mergeCell ref="B25:C25"/>
    <mergeCell ref="D25:E25"/>
    <mergeCell ref="H25:I25"/>
    <mergeCell ref="L25:M25"/>
    <mergeCell ref="Q25:R25"/>
    <mergeCell ref="B26:C26"/>
    <mergeCell ref="D26:E26"/>
    <mergeCell ref="H26:I26"/>
    <mergeCell ref="L26:M26"/>
    <mergeCell ref="Q26:R26"/>
    <mergeCell ref="B27:C27"/>
    <mergeCell ref="D27:E27"/>
    <mergeCell ref="H27:I27"/>
    <mergeCell ref="L27:M27"/>
    <mergeCell ref="Q27:R27"/>
    <mergeCell ref="B28:C28"/>
    <mergeCell ref="D28:E28"/>
    <mergeCell ref="H28:I28"/>
    <mergeCell ref="L28:M28"/>
    <mergeCell ref="Q28:R28"/>
    <mergeCell ref="B29:C29"/>
    <mergeCell ref="D29:E29"/>
    <mergeCell ref="H29:I29"/>
    <mergeCell ref="L29:M29"/>
    <mergeCell ref="Q29:R29"/>
    <mergeCell ref="B30:C30"/>
    <mergeCell ref="D30:E30"/>
    <mergeCell ref="H30:I30"/>
    <mergeCell ref="L30:M30"/>
    <mergeCell ref="Q30:R30"/>
    <mergeCell ref="B31:C31"/>
    <mergeCell ref="D31:E31"/>
    <mergeCell ref="H31:I31"/>
    <mergeCell ref="L31:M31"/>
    <mergeCell ref="Q31:R31"/>
    <mergeCell ref="Q34:R34"/>
    <mergeCell ref="B35:C35"/>
    <mergeCell ref="D35:E35"/>
    <mergeCell ref="H35:I35"/>
    <mergeCell ref="L35:M35"/>
    <mergeCell ref="Q35:R35"/>
    <mergeCell ref="B32:C32"/>
    <mergeCell ref="D32:E32"/>
    <mergeCell ref="H32:I32"/>
    <mergeCell ref="L32:M32"/>
    <mergeCell ref="Q32:R32"/>
    <mergeCell ref="B33:C33"/>
    <mergeCell ref="D33:E33"/>
    <mergeCell ref="H33:I33"/>
    <mergeCell ref="L33:M33"/>
    <mergeCell ref="Q33:R33"/>
    <mergeCell ref="Q38:R38"/>
    <mergeCell ref="B39:C39"/>
    <mergeCell ref="D39:E39"/>
    <mergeCell ref="H39:I39"/>
    <mergeCell ref="L39:M39"/>
    <mergeCell ref="Q39:R39"/>
    <mergeCell ref="B36:C36"/>
    <mergeCell ref="D36:E36"/>
    <mergeCell ref="H36:I36"/>
    <mergeCell ref="L36:M36"/>
    <mergeCell ref="Q36:R36"/>
    <mergeCell ref="B37:C37"/>
    <mergeCell ref="D37:E37"/>
    <mergeCell ref="H37:I37"/>
    <mergeCell ref="L37:M37"/>
    <mergeCell ref="Q37:R37"/>
    <mergeCell ref="F47:G47"/>
    <mergeCell ref="L7:M7"/>
    <mergeCell ref="L8:M8"/>
    <mergeCell ref="E44:F44"/>
    <mergeCell ref="I44:J44"/>
    <mergeCell ref="E45:F45"/>
    <mergeCell ref="I45:J45"/>
    <mergeCell ref="E46:F46"/>
    <mergeCell ref="I46:J46"/>
    <mergeCell ref="D8:E8"/>
    <mergeCell ref="H8:I8"/>
    <mergeCell ref="C43:D43"/>
    <mergeCell ref="E43:F43"/>
    <mergeCell ref="G43:H43"/>
    <mergeCell ref="I43:J43"/>
    <mergeCell ref="K43:L43"/>
    <mergeCell ref="B38:C38"/>
    <mergeCell ref="D38:E38"/>
    <mergeCell ref="H38:I38"/>
    <mergeCell ref="L38:M38"/>
    <mergeCell ref="B34:C34"/>
    <mergeCell ref="D34:E34"/>
    <mergeCell ref="H34:I34"/>
    <mergeCell ref="L34:M34"/>
  </mergeCells>
  <conditionalFormatting sqref="I45">
    <cfRule type="cellIs" dxfId="35" priority="10" stopIfTrue="1" operator="lessThanOrEqual">
      <formula>-1</formula>
    </cfRule>
  </conditionalFormatting>
  <conditionalFormatting sqref="K44:M46">
    <cfRule type="cellIs" dxfId="34" priority="9" stopIfTrue="1" operator="lessThan">
      <formula>-1</formula>
    </cfRule>
  </conditionalFormatting>
  <conditionalFormatting sqref="I46">
    <cfRule type="cellIs" dxfId="33" priority="8" stopIfTrue="1" operator="lessThanOrEqual">
      <formula>-1</formula>
    </cfRule>
  </conditionalFormatting>
  <conditionalFormatting sqref="D39:E39">
    <cfRule type="containsText" dxfId="32" priority="6" operator="containsText" text="söndag">
      <formula>NOT(ISERROR(SEARCH("söndag",D39)))</formula>
    </cfRule>
    <cfRule type="containsText" dxfId="31" priority="7" operator="containsText" text="lördag">
      <formula>NOT(ISERROR(SEARCH("lördag",D39)))</formula>
    </cfRule>
  </conditionalFormatting>
  <conditionalFormatting sqref="A9:A39">
    <cfRule type="expression" dxfId="30" priority="5">
      <formula>(ISODD(A9))</formula>
    </cfRule>
  </conditionalFormatting>
  <conditionalFormatting sqref="B9:C39">
    <cfRule type="cellIs" dxfId="29" priority="3" operator="equal">
      <formula>TODAY()</formula>
    </cfRule>
    <cfRule type="expression" dxfId="28" priority="4">
      <formula>(ISODD(A9))</formula>
    </cfRule>
  </conditionalFormatting>
  <conditionalFormatting sqref="D9:E38">
    <cfRule type="containsText" dxfId="27" priority="1" operator="containsText" text="söndag">
      <formula>NOT(ISERROR(SEARCH("söndag",D9)))</formula>
    </cfRule>
    <cfRule type="containsText" dxfId="26" priority="2" operator="containsText" text="lördag">
      <formula>NOT(ISERROR(SEARCH("lördag",D9)))</formula>
    </cfRule>
  </conditionalFormatting>
  <pageMargins left="0.59055118110236227" right="0.39370078740157483" top="0.39370078740157483" bottom="0.39370078740157483" header="0.19685039370078741" footer="0.19685039370078741"/>
  <pageSetup paperSize="9" orientation="portrait" horizontalDpi="4294967293" r:id="rId1"/>
  <headerFooter>
    <oddFooter>&amp;Lwww.vivekasfiffigamallar.se&amp;C&amp;A</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pageSetUpPr fitToPage="1"/>
  </sheetPr>
  <dimension ref="A1:AG47"/>
  <sheetViews>
    <sheetView showGridLines="0" zoomScaleNormal="100" workbookViewId="0">
      <pane xSplit="1" ySplit="8" topLeftCell="B9" activePane="bottomRight" state="frozen"/>
      <selection activeCell="G17" sqref="G17"/>
      <selection pane="topRight" activeCell="G17" sqref="G17"/>
      <selection pane="bottomLeft" activeCell="G17" sqref="G17"/>
      <selection pane="bottomRight" activeCell="B9" sqref="B9:C9"/>
    </sheetView>
  </sheetViews>
  <sheetFormatPr defaultColWidth="0" defaultRowHeight="12.75" zeroHeight="1" outlineLevelRow="1" outlineLevelCol="1" x14ac:dyDescent="0.2"/>
  <cols>
    <col min="1" max="1" width="5.140625" style="16" customWidth="1"/>
    <col min="2" max="2" width="6.42578125" style="17" customWidth="1"/>
    <col min="3" max="5" width="4.28515625" style="17" customWidth="1"/>
    <col min="6" max="11" width="4.28515625" customWidth="1"/>
    <col min="12" max="13" width="4.28515625" style="15" customWidth="1"/>
    <col min="14" max="14" width="7.7109375" style="15" hidden="1" customWidth="1" outlineLevel="1"/>
    <col min="15" max="15" width="3.5703125" style="15" customWidth="1" collapsed="1"/>
    <col min="16" max="16" width="4.28515625" bestFit="1" customWidth="1"/>
    <col min="17" max="17" width="3.5703125" customWidth="1"/>
    <col min="18" max="18" width="23.85546875" customWidth="1"/>
    <col min="19" max="19" width="3.7109375" style="15" customWidth="1"/>
    <col min="20" max="29" width="8.85546875" hidden="1" customWidth="1"/>
    <col min="30" max="33" width="0" hidden="1" customWidth="1"/>
    <col min="34" max="16384" width="8.85546875" hidden="1"/>
  </cols>
  <sheetData>
    <row r="1" spans="1:20" ht="23.25" outlineLevel="1" x14ac:dyDescent="0.35">
      <c r="A1" s="75" t="str">
        <f>September!A1:R1</f>
        <v>Företaget AB</v>
      </c>
      <c r="B1" s="76"/>
      <c r="C1" s="76"/>
      <c r="D1" s="76"/>
      <c r="E1" s="76"/>
      <c r="F1" s="76"/>
      <c r="G1" s="76"/>
      <c r="H1" s="76"/>
      <c r="I1" s="76"/>
      <c r="J1" s="76"/>
      <c r="K1" s="76"/>
      <c r="L1" s="76"/>
      <c r="M1" s="76"/>
      <c r="N1" s="76"/>
      <c r="O1" s="76"/>
      <c r="P1" s="76"/>
      <c r="Q1" s="76"/>
      <c r="R1" s="76"/>
    </row>
    <row r="2" spans="1:20" s="21" customFormat="1" ht="18" x14ac:dyDescent="0.2">
      <c r="A2" s="9" t="s">
        <v>20</v>
      </c>
      <c r="B2" s="18"/>
      <c r="C2" s="18"/>
      <c r="D2" s="18"/>
      <c r="E2" s="18"/>
      <c r="F2" s="10"/>
      <c r="G2" s="11"/>
      <c r="H2" s="19"/>
      <c r="I2"/>
      <c r="J2" s="14"/>
      <c r="K2" s="14"/>
      <c r="N2" s="20"/>
      <c r="O2" s="12"/>
      <c r="P2" s="19"/>
      <c r="Q2" s="77" t="str">
        <f ca="1">MID(CELL("filename",A1),FIND("]",CELL("filename",A1))+1,255)</f>
        <v>Oktober</v>
      </c>
      <c r="R2" s="78"/>
      <c r="S2" s="20"/>
    </row>
    <row r="3" spans="1:20" s="21" customFormat="1" ht="15.75" x14ac:dyDescent="0.2">
      <c r="A3" s="24" t="s">
        <v>0</v>
      </c>
      <c r="B3" s="18"/>
      <c r="C3" s="18"/>
      <c r="D3" s="18"/>
      <c r="E3" s="18"/>
      <c r="F3" s="25"/>
      <c r="Q3" s="13"/>
      <c r="R3" s="14"/>
      <c r="T3" s="20"/>
    </row>
    <row r="4" spans="1:20" s="21" customFormat="1" ht="15.75" x14ac:dyDescent="0.2">
      <c r="A4" s="22" t="s">
        <v>2</v>
      </c>
      <c r="B4" s="122" t="str">
        <f>September!B4:H4</f>
        <v>Förnamn Efternamn</v>
      </c>
      <c r="C4" s="123"/>
      <c r="D4" s="123"/>
      <c r="E4" s="123"/>
      <c r="F4" s="123"/>
      <c r="G4" s="123"/>
      <c r="H4" s="124"/>
      <c r="I4" s="14"/>
      <c r="J4" s="12" t="s">
        <v>1</v>
      </c>
      <c r="L4" s="109">
        <f>September!L4:M4</f>
        <v>1</v>
      </c>
      <c r="M4" s="110"/>
      <c r="N4" s="20"/>
      <c r="O4" s="20"/>
      <c r="T4" s="20"/>
    </row>
    <row r="5" spans="1:20" s="21" customFormat="1" ht="15.75" x14ac:dyDescent="0.2">
      <c r="A5" s="24"/>
      <c r="B5" s="18"/>
      <c r="C5" s="18"/>
      <c r="D5" s="18"/>
      <c r="E5" s="18"/>
      <c r="F5" s="25"/>
      <c r="Q5" s="13"/>
      <c r="R5" s="14"/>
      <c r="T5" s="20"/>
    </row>
    <row r="6" spans="1:20" s="21" customFormat="1" ht="13.9" customHeight="1" x14ac:dyDescent="0.2">
      <c r="A6" s="24"/>
      <c r="B6" s="18"/>
      <c r="C6" s="18"/>
      <c r="D6" s="18"/>
      <c r="E6" s="18"/>
      <c r="F6" s="27"/>
      <c r="G6" s="27"/>
      <c r="L6" s="20"/>
      <c r="M6" s="20"/>
      <c r="N6" s="28" t="s">
        <v>10</v>
      </c>
      <c r="Q6" s="27"/>
      <c r="S6" s="20"/>
    </row>
    <row r="7" spans="1:20" ht="22.9" customHeight="1" x14ac:dyDescent="0.2">
      <c r="F7" s="106" t="s">
        <v>26</v>
      </c>
      <c r="G7" s="111"/>
      <c r="H7" s="106" t="s">
        <v>24</v>
      </c>
      <c r="I7" s="107"/>
      <c r="J7" s="104" t="s">
        <v>27</v>
      </c>
      <c r="K7" s="104"/>
      <c r="L7" s="70" t="s">
        <v>30</v>
      </c>
      <c r="M7" s="71"/>
      <c r="N7" s="29">
        <f>September!N38</f>
        <v>795</v>
      </c>
      <c r="O7" s="104" t="s">
        <v>25</v>
      </c>
      <c r="P7" s="104"/>
    </row>
    <row r="8" spans="1:20" ht="18" customHeight="1" x14ac:dyDescent="0.2">
      <c r="A8" s="43" t="s">
        <v>28</v>
      </c>
      <c r="B8" s="105" t="s">
        <v>9</v>
      </c>
      <c r="C8" s="99"/>
      <c r="D8" s="100" t="s">
        <v>6</v>
      </c>
      <c r="E8" s="101"/>
      <c r="F8" s="36" t="s">
        <v>3</v>
      </c>
      <c r="G8" s="36" t="s">
        <v>4</v>
      </c>
      <c r="H8" s="108" t="s">
        <v>7</v>
      </c>
      <c r="I8" s="107"/>
      <c r="J8" s="36" t="s">
        <v>3</v>
      </c>
      <c r="K8" s="36" t="s">
        <v>4</v>
      </c>
      <c r="L8" s="72" t="s">
        <v>31</v>
      </c>
      <c r="M8" s="73"/>
      <c r="N8" s="34" t="s">
        <v>8</v>
      </c>
      <c r="O8" s="35" t="s">
        <v>3</v>
      </c>
      <c r="P8" s="35" t="s">
        <v>4</v>
      </c>
      <c r="Q8" s="83" t="s">
        <v>21</v>
      </c>
      <c r="R8" s="84"/>
    </row>
    <row r="9" spans="1:20" s="21" customFormat="1" ht="17.45" customHeight="1" x14ac:dyDescent="0.2">
      <c r="A9" s="42">
        <f t="shared" ref="A9:A39" si="0">WEEKNUM(B9,21)</f>
        <v>40</v>
      </c>
      <c r="B9" s="98">
        <v>45566</v>
      </c>
      <c r="C9" s="99"/>
      <c r="D9" s="96" t="str">
        <f>TEXT(B9, "dddd")</f>
        <v>tisdag</v>
      </c>
      <c r="E9" s="97"/>
      <c r="F9" s="44"/>
      <c r="G9" s="44"/>
      <c r="H9" s="94"/>
      <c r="I9" s="95"/>
      <c r="J9" s="44"/>
      <c r="K9" s="44"/>
      <c r="L9" s="79">
        <f t="shared" ref="L9:L39" si="1">IF(ISNUMBER(J9),60*(J9-F9)+K9-G9-30-H9-$I$45*$L$47,)</f>
        <v>0</v>
      </c>
      <c r="M9" s="80"/>
      <c r="N9" s="45">
        <f>L9+N7</f>
        <v>795</v>
      </c>
      <c r="O9" s="46">
        <f>TRUNC(N9/60)</f>
        <v>13</v>
      </c>
      <c r="P9" s="46">
        <f>N9-O9*60</f>
        <v>15</v>
      </c>
      <c r="Q9" s="74"/>
      <c r="R9" s="74"/>
      <c r="S9" s="20"/>
    </row>
    <row r="10" spans="1:20" s="21" customFormat="1" ht="17.45" customHeight="1" x14ac:dyDescent="0.2">
      <c r="A10" s="42">
        <f t="shared" si="0"/>
        <v>40</v>
      </c>
      <c r="B10" s="98">
        <v>45567</v>
      </c>
      <c r="C10" s="99"/>
      <c r="D10" s="96" t="str">
        <f t="shared" ref="D10:D39" si="2">TEXT(B10, "dddd")</f>
        <v>onsdag</v>
      </c>
      <c r="E10" s="97"/>
      <c r="F10" s="47"/>
      <c r="G10" s="47"/>
      <c r="H10" s="94"/>
      <c r="I10" s="95"/>
      <c r="J10" s="47"/>
      <c r="K10" s="47"/>
      <c r="L10" s="79">
        <f t="shared" si="1"/>
        <v>0</v>
      </c>
      <c r="M10" s="80"/>
      <c r="N10" s="45">
        <f>N9+L10</f>
        <v>795</v>
      </c>
      <c r="O10" s="46">
        <f t="shared" ref="O10:O39" si="3">TRUNC(N10/60)</f>
        <v>13</v>
      </c>
      <c r="P10" s="46">
        <f t="shared" ref="P10:P39" si="4">N10-O10*60</f>
        <v>15</v>
      </c>
      <c r="Q10" s="74"/>
      <c r="R10" s="74"/>
      <c r="S10" s="20"/>
    </row>
    <row r="11" spans="1:20" s="21" customFormat="1" ht="17.45" customHeight="1" x14ac:dyDescent="0.2">
      <c r="A11" s="42">
        <f t="shared" si="0"/>
        <v>40</v>
      </c>
      <c r="B11" s="98">
        <v>45568</v>
      </c>
      <c r="C11" s="99"/>
      <c r="D11" s="96" t="str">
        <f t="shared" si="2"/>
        <v>torsdag</v>
      </c>
      <c r="E11" s="97"/>
      <c r="F11" s="44"/>
      <c r="G11" s="44"/>
      <c r="H11" s="94"/>
      <c r="I11" s="95"/>
      <c r="J11" s="44"/>
      <c r="K11" s="44"/>
      <c r="L11" s="79">
        <f t="shared" si="1"/>
        <v>0</v>
      </c>
      <c r="M11" s="80"/>
      <c r="N11" s="45">
        <f t="shared" ref="N11:N39" si="5">N10+L11</f>
        <v>795</v>
      </c>
      <c r="O11" s="46">
        <f t="shared" si="3"/>
        <v>13</v>
      </c>
      <c r="P11" s="46">
        <f t="shared" si="4"/>
        <v>15</v>
      </c>
      <c r="Q11" s="74"/>
      <c r="R11" s="74"/>
      <c r="S11" s="20"/>
    </row>
    <row r="12" spans="1:20" s="21" customFormat="1" ht="17.45" customHeight="1" x14ac:dyDescent="0.2">
      <c r="A12" s="42">
        <f t="shared" si="0"/>
        <v>40</v>
      </c>
      <c r="B12" s="98">
        <v>45569</v>
      </c>
      <c r="C12" s="99"/>
      <c r="D12" s="96" t="str">
        <f t="shared" si="2"/>
        <v>fredag</v>
      </c>
      <c r="E12" s="97"/>
      <c r="F12" s="44"/>
      <c r="G12" s="44"/>
      <c r="H12" s="94"/>
      <c r="I12" s="95"/>
      <c r="J12" s="44"/>
      <c r="K12" s="44"/>
      <c r="L12" s="79">
        <f t="shared" si="1"/>
        <v>0</v>
      </c>
      <c r="M12" s="80"/>
      <c r="N12" s="45">
        <f t="shared" si="5"/>
        <v>795</v>
      </c>
      <c r="O12" s="46">
        <f t="shared" si="3"/>
        <v>13</v>
      </c>
      <c r="P12" s="46">
        <f t="shared" si="4"/>
        <v>15</v>
      </c>
      <c r="Q12" s="74"/>
      <c r="R12" s="74"/>
      <c r="S12" s="20"/>
    </row>
    <row r="13" spans="1:20" s="21" customFormat="1" ht="17.45" customHeight="1" x14ac:dyDescent="0.2">
      <c r="A13" s="42">
        <f t="shared" si="0"/>
        <v>40</v>
      </c>
      <c r="B13" s="98">
        <v>45570</v>
      </c>
      <c r="C13" s="99"/>
      <c r="D13" s="96" t="str">
        <f t="shared" si="2"/>
        <v>lördag</v>
      </c>
      <c r="E13" s="97"/>
      <c r="F13" s="44"/>
      <c r="G13" s="44"/>
      <c r="H13" s="94"/>
      <c r="I13" s="95"/>
      <c r="J13" s="44"/>
      <c r="K13" s="44"/>
      <c r="L13" s="79">
        <f t="shared" si="1"/>
        <v>0</v>
      </c>
      <c r="M13" s="80"/>
      <c r="N13" s="45">
        <f t="shared" si="5"/>
        <v>795</v>
      </c>
      <c r="O13" s="46">
        <f t="shared" si="3"/>
        <v>13</v>
      </c>
      <c r="P13" s="46">
        <f t="shared" si="4"/>
        <v>15</v>
      </c>
      <c r="Q13" s="74"/>
      <c r="R13" s="74"/>
      <c r="S13" s="20"/>
    </row>
    <row r="14" spans="1:20" s="21" customFormat="1" ht="17.45" customHeight="1" x14ac:dyDescent="0.2">
      <c r="A14" s="42">
        <f t="shared" si="0"/>
        <v>40</v>
      </c>
      <c r="B14" s="98">
        <v>45571</v>
      </c>
      <c r="C14" s="99"/>
      <c r="D14" s="96" t="str">
        <f t="shared" si="2"/>
        <v>söndag</v>
      </c>
      <c r="E14" s="97"/>
      <c r="F14" s="44"/>
      <c r="G14" s="44"/>
      <c r="H14" s="94"/>
      <c r="I14" s="95"/>
      <c r="J14" s="44"/>
      <c r="K14" s="44"/>
      <c r="L14" s="79">
        <f t="shared" si="1"/>
        <v>0</v>
      </c>
      <c r="M14" s="80"/>
      <c r="N14" s="45">
        <f t="shared" si="5"/>
        <v>795</v>
      </c>
      <c r="O14" s="46">
        <f t="shared" si="3"/>
        <v>13</v>
      </c>
      <c r="P14" s="46">
        <f t="shared" si="4"/>
        <v>15</v>
      </c>
      <c r="Q14" s="74"/>
      <c r="R14" s="74"/>
      <c r="S14" s="20"/>
    </row>
    <row r="15" spans="1:20" s="21" customFormat="1" ht="17.45" customHeight="1" x14ac:dyDescent="0.2">
      <c r="A15" s="42">
        <f t="shared" si="0"/>
        <v>41</v>
      </c>
      <c r="B15" s="98">
        <v>45572</v>
      </c>
      <c r="C15" s="99"/>
      <c r="D15" s="96" t="str">
        <f t="shared" si="2"/>
        <v>måndag</v>
      </c>
      <c r="E15" s="97"/>
      <c r="F15" s="44"/>
      <c r="G15" s="44"/>
      <c r="H15" s="94"/>
      <c r="I15" s="95"/>
      <c r="J15" s="44"/>
      <c r="K15" s="44"/>
      <c r="L15" s="79">
        <f t="shared" si="1"/>
        <v>0</v>
      </c>
      <c r="M15" s="80"/>
      <c r="N15" s="45">
        <f t="shared" si="5"/>
        <v>795</v>
      </c>
      <c r="O15" s="46">
        <f t="shared" si="3"/>
        <v>13</v>
      </c>
      <c r="P15" s="46">
        <f t="shared" si="4"/>
        <v>15</v>
      </c>
      <c r="Q15" s="74"/>
      <c r="R15" s="74"/>
      <c r="S15" s="20"/>
    </row>
    <row r="16" spans="1:20" s="21" customFormat="1" ht="17.45" customHeight="1" x14ac:dyDescent="0.2">
      <c r="A16" s="42">
        <f t="shared" si="0"/>
        <v>41</v>
      </c>
      <c r="B16" s="98">
        <v>45573</v>
      </c>
      <c r="C16" s="99"/>
      <c r="D16" s="96" t="str">
        <f t="shared" si="2"/>
        <v>tisdag</v>
      </c>
      <c r="E16" s="97"/>
      <c r="F16" s="44"/>
      <c r="G16" s="44"/>
      <c r="H16" s="94"/>
      <c r="I16" s="95"/>
      <c r="J16" s="44"/>
      <c r="K16" s="44"/>
      <c r="L16" s="79">
        <f t="shared" si="1"/>
        <v>0</v>
      </c>
      <c r="M16" s="80"/>
      <c r="N16" s="45">
        <f t="shared" si="5"/>
        <v>795</v>
      </c>
      <c r="O16" s="46">
        <f t="shared" si="3"/>
        <v>13</v>
      </c>
      <c r="P16" s="46">
        <f t="shared" si="4"/>
        <v>15</v>
      </c>
      <c r="Q16" s="74"/>
      <c r="R16" s="74"/>
      <c r="S16" s="20"/>
    </row>
    <row r="17" spans="1:19" s="21" customFormat="1" ht="17.45" customHeight="1" x14ac:dyDescent="0.2">
      <c r="A17" s="42">
        <f t="shared" si="0"/>
        <v>41</v>
      </c>
      <c r="B17" s="98">
        <v>45574</v>
      </c>
      <c r="C17" s="99"/>
      <c r="D17" s="96" t="str">
        <f t="shared" si="2"/>
        <v>onsdag</v>
      </c>
      <c r="E17" s="97"/>
      <c r="F17" s="44"/>
      <c r="G17" s="44"/>
      <c r="H17" s="94"/>
      <c r="I17" s="95"/>
      <c r="J17" s="44"/>
      <c r="K17" s="44"/>
      <c r="L17" s="79">
        <f t="shared" si="1"/>
        <v>0</v>
      </c>
      <c r="M17" s="80"/>
      <c r="N17" s="45">
        <f t="shared" si="5"/>
        <v>795</v>
      </c>
      <c r="O17" s="46">
        <f t="shared" si="3"/>
        <v>13</v>
      </c>
      <c r="P17" s="46">
        <f t="shared" si="4"/>
        <v>15</v>
      </c>
      <c r="Q17" s="74"/>
      <c r="R17" s="74"/>
      <c r="S17" s="20"/>
    </row>
    <row r="18" spans="1:19" s="21" customFormat="1" ht="17.45" customHeight="1" x14ac:dyDescent="0.2">
      <c r="A18" s="42">
        <f t="shared" si="0"/>
        <v>41</v>
      </c>
      <c r="B18" s="98">
        <v>45575</v>
      </c>
      <c r="C18" s="99"/>
      <c r="D18" s="96" t="str">
        <f t="shared" si="2"/>
        <v>torsdag</v>
      </c>
      <c r="E18" s="97"/>
      <c r="F18" s="44"/>
      <c r="G18" s="44"/>
      <c r="H18" s="94"/>
      <c r="I18" s="95"/>
      <c r="J18" s="44"/>
      <c r="K18" s="44"/>
      <c r="L18" s="79">
        <f t="shared" si="1"/>
        <v>0</v>
      </c>
      <c r="M18" s="80"/>
      <c r="N18" s="45">
        <f t="shared" si="5"/>
        <v>795</v>
      </c>
      <c r="O18" s="46">
        <f t="shared" si="3"/>
        <v>13</v>
      </c>
      <c r="P18" s="46">
        <f t="shared" si="4"/>
        <v>15</v>
      </c>
      <c r="Q18" s="74"/>
      <c r="R18" s="74"/>
      <c r="S18" s="20"/>
    </row>
    <row r="19" spans="1:19" s="21" customFormat="1" ht="17.45" customHeight="1" x14ac:dyDescent="0.2">
      <c r="A19" s="42">
        <f t="shared" si="0"/>
        <v>41</v>
      </c>
      <c r="B19" s="98">
        <v>45576</v>
      </c>
      <c r="C19" s="99"/>
      <c r="D19" s="96" t="str">
        <f t="shared" si="2"/>
        <v>fredag</v>
      </c>
      <c r="E19" s="97"/>
      <c r="F19" s="44"/>
      <c r="G19" s="44"/>
      <c r="H19" s="94"/>
      <c r="I19" s="95"/>
      <c r="J19" s="44"/>
      <c r="K19" s="44"/>
      <c r="L19" s="79">
        <f t="shared" si="1"/>
        <v>0</v>
      </c>
      <c r="M19" s="80"/>
      <c r="N19" s="45">
        <f t="shared" si="5"/>
        <v>795</v>
      </c>
      <c r="O19" s="46">
        <f t="shared" si="3"/>
        <v>13</v>
      </c>
      <c r="P19" s="46">
        <f t="shared" si="4"/>
        <v>15</v>
      </c>
      <c r="Q19" s="74"/>
      <c r="R19" s="74"/>
      <c r="S19" s="20"/>
    </row>
    <row r="20" spans="1:19" s="21" customFormat="1" ht="17.45" customHeight="1" x14ac:dyDescent="0.2">
      <c r="A20" s="42">
        <f t="shared" si="0"/>
        <v>41</v>
      </c>
      <c r="B20" s="98">
        <v>45577</v>
      </c>
      <c r="C20" s="99"/>
      <c r="D20" s="96" t="str">
        <f t="shared" si="2"/>
        <v>lördag</v>
      </c>
      <c r="E20" s="97"/>
      <c r="F20" s="44"/>
      <c r="G20" s="44"/>
      <c r="H20" s="94"/>
      <c r="I20" s="95"/>
      <c r="J20" s="44"/>
      <c r="K20" s="44"/>
      <c r="L20" s="79">
        <f t="shared" si="1"/>
        <v>0</v>
      </c>
      <c r="M20" s="80"/>
      <c r="N20" s="45">
        <f t="shared" si="5"/>
        <v>795</v>
      </c>
      <c r="O20" s="46">
        <f t="shared" si="3"/>
        <v>13</v>
      </c>
      <c r="P20" s="46">
        <f t="shared" si="4"/>
        <v>15</v>
      </c>
      <c r="Q20" s="74"/>
      <c r="R20" s="74"/>
      <c r="S20" s="20"/>
    </row>
    <row r="21" spans="1:19" s="21" customFormat="1" ht="17.45" customHeight="1" x14ac:dyDescent="0.2">
      <c r="A21" s="42">
        <f t="shared" si="0"/>
        <v>41</v>
      </c>
      <c r="B21" s="98">
        <v>45578</v>
      </c>
      <c r="C21" s="99"/>
      <c r="D21" s="96" t="str">
        <f t="shared" si="2"/>
        <v>söndag</v>
      </c>
      <c r="E21" s="97"/>
      <c r="F21" s="44"/>
      <c r="G21" s="44"/>
      <c r="H21" s="94"/>
      <c r="I21" s="95"/>
      <c r="J21" s="44"/>
      <c r="K21" s="44"/>
      <c r="L21" s="79">
        <f t="shared" si="1"/>
        <v>0</v>
      </c>
      <c r="M21" s="80"/>
      <c r="N21" s="45">
        <f t="shared" si="5"/>
        <v>795</v>
      </c>
      <c r="O21" s="46">
        <f t="shared" si="3"/>
        <v>13</v>
      </c>
      <c r="P21" s="46">
        <f t="shared" si="4"/>
        <v>15</v>
      </c>
      <c r="Q21" s="74"/>
      <c r="R21" s="74"/>
      <c r="S21" s="20"/>
    </row>
    <row r="22" spans="1:19" s="21" customFormat="1" ht="17.45" customHeight="1" x14ac:dyDescent="0.2">
      <c r="A22" s="42">
        <f t="shared" si="0"/>
        <v>42</v>
      </c>
      <c r="B22" s="98">
        <v>45579</v>
      </c>
      <c r="C22" s="99"/>
      <c r="D22" s="96" t="str">
        <f t="shared" si="2"/>
        <v>måndag</v>
      </c>
      <c r="E22" s="97"/>
      <c r="F22" s="44"/>
      <c r="G22" s="44"/>
      <c r="H22" s="94"/>
      <c r="I22" s="95"/>
      <c r="J22" s="44"/>
      <c r="K22" s="44"/>
      <c r="L22" s="79">
        <f t="shared" si="1"/>
        <v>0</v>
      </c>
      <c r="M22" s="80"/>
      <c r="N22" s="45">
        <f t="shared" si="5"/>
        <v>795</v>
      </c>
      <c r="O22" s="46">
        <f t="shared" si="3"/>
        <v>13</v>
      </c>
      <c r="P22" s="46">
        <f t="shared" si="4"/>
        <v>15</v>
      </c>
      <c r="Q22" s="74"/>
      <c r="R22" s="74"/>
      <c r="S22" s="20"/>
    </row>
    <row r="23" spans="1:19" s="21" customFormat="1" ht="17.45" customHeight="1" x14ac:dyDescent="0.2">
      <c r="A23" s="42">
        <f t="shared" si="0"/>
        <v>42</v>
      </c>
      <c r="B23" s="98">
        <v>45580</v>
      </c>
      <c r="C23" s="99"/>
      <c r="D23" s="96" t="str">
        <f t="shared" si="2"/>
        <v>tisdag</v>
      </c>
      <c r="E23" s="97"/>
      <c r="F23" s="44"/>
      <c r="G23" s="44"/>
      <c r="H23" s="94"/>
      <c r="I23" s="95"/>
      <c r="J23" s="44"/>
      <c r="K23" s="44"/>
      <c r="L23" s="79">
        <f t="shared" si="1"/>
        <v>0</v>
      </c>
      <c r="M23" s="80"/>
      <c r="N23" s="45">
        <f t="shared" si="5"/>
        <v>795</v>
      </c>
      <c r="O23" s="46">
        <f t="shared" si="3"/>
        <v>13</v>
      </c>
      <c r="P23" s="46">
        <f t="shared" si="4"/>
        <v>15</v>
      </c>
      <c r="Q23" s="74"/>
      <c r="R23" s="74"/>
      <c r="S23" s="20"/>
    </row>
    <row r="24" spans="1:19" s="21" customFormat="1" ht="17.45" customHeight="1" x14ac:dyDescent="0.2">
      <c r="A24" s="42">
        <f t="shared" si="0"/>
        <v>42</v>
      </c>
      <c r="B24" s="98">
        <v>45581</v>
      </c>
      <c r="C24" s="99"/>
      <c r="D24" s="96" t="str">
        <f t="shared" si="2"/>
        <v>onsdag</v>
      </c>
      <c r="E24" s="97"/>
      <c r="F24" s="44"/>
      <c r="G24" s="44"/>
      <c r="H24" s="94"/>
      <c r="I24" s="95"/>
      <c r="J24" s="44"/>
      <c r="K24" s="44"/>
      <c r="L24" s="79">
        <f t="shared" si="1"/>
        <v>0</v>
      </c>
      <c r="M24" s="80"/>
      <c r="N24" s="45">
        <f t="shared" si="5"/>
        <v>795</v>
      </c>
      <c r="O24" s="46">
        <f t="shared" si="3"/>
        <v>13</v>
      </c>
      <c r="P24" s="46">
        <f t="shared" si="4"/>
        <v>15</v>
      </c>
      <c r="Q24" s="74"/>
      <c r="R24" s="74"/>
      <c r="S24" s="20"/>
    </row>
    <row r="25" spans="1:19" s="21" customFormat="1" ht="17.45" customHeight="1" x14ac:dyDescent="0.2">
      <c r="A25" s="42">
        <f t="shared" si="0"/>
        <v>42</v>
      </c>
      <c r="B25" s="98">
        <v>45582</v>
      </c>
      <c r="C25" s="99"/>
      <c r="D25" s="96" t="str">
        <f t="shared" si="2"/>
        <v>torsdag</v>
      </c>
      <c r="E25" s="97"/>
      <c r="F25" s="44"/>
      <c r="G25" s="44"/>
      <c r="H25" s="94"/>
      <c r="I25" s="95"/>
      <c r="J25" s="44"/>
      <c r="K25" s="44"/>
      <c r="L25" s="79">
        <f t="shared" si="1"/>
        <v>0</v>
      </c>
      <c r="M25" s="80"/>
      <c r="N25" s="45">
        <f t="shared" si="5"/>
        <v>795</v>
      </c>
      <c r="O25" s="46">
        <f t="shared" si="3"/>
        <v>13</v>
      </c>
      <c r="P25" s="46">
        <f t="shared" si="4"/>
        <v>15</v>
      </c>
      <c r="Q25" s="74"/>
      <c r="R25" s="74"/>
      <c r="S25" s="20"/>
    </row>
    <row r="26" spans="1:19" s="21" customFormat="1" ht="17.45" customHeight="1" x14ac:dyDescent="0.2">
      <c r="A26" s="42">
        <f t="shared" si="0"/>
        <v>42</v>
      </c>
      <c r="B26" s="98">
        <v>45583</v>
      </c>
      <c r="C26" s="99"/>
      <c r="D26" s="96" t="str">
        <f t="shared" si="2"/>
        <v>fredag</v>
      </c>
      <c r="E26" s="97"/>
      <c r="F26" s="44"/>
      <c r="G26" s="44"/>
      <c r="H26" s="94"/>
      <c r="I26" s="95"/>
      <c r="J26" s="44"/>
      <c r="K26" s="44"/>
      <c r="L26" s="79">
        <f t="shared" si="1"/>
        <v>0</v>
      </c>
      <c r="M26" s="80"/>
      <c r="N26" s="45">
        <f t="shared" si="5"/>
        <v>795</v>
      </c>
      <c r="O26" s="46">
        <f t="shared" si="3"/>
        <v>13</v>
      </c>
      <c r="P26" s="46">
        <f t="shared" si="4"/>
        <v>15</v>
      </c>
      <c r="Q26" s="74"/>
      <c r="R26" s="74"/>
      <c r="S26" s="20"/>
    </row>
    <row r="27" spans="1:19" s="21" customFormat="1" ht="17.45" customHeight="1" x14ac:dyDescent="0.2">
      <c r="A27" s="42">
        <f t="shared" si="0"/>
        <v>42</v>
      </c>
      <c r="B27" s="98">
        <v>45584</v>
      </c>
      <c r="C27" s="99"/>
      <c r="D27" s="96" t="str">
        <f t="shared" si="2"/>
        <v>lördag</v>
      </c>
      <c r="E27" s="97"/>
      <c r="F27" s="44"/>
      <c r="G27" s="44"/>
      <c r="H27" s="94"/>
      <c r="I27" s="95"/>
      <c r="J27" s="44"/>
      <c r="K27" s="44"/>
      <c r="L27" s="79">
        <f t="shared" si="1"/>
        <v>0</v>
      </c>
      <c r="M27" s="80"/>
      <c r="N27" s="45">
        <f t="shared" si="5"/>
        <v>795</v>
      </c>
      <c r="O27" s="46">
        <f t="shared" si="3"/>
        <v>13</v>
      </c>
      <c r="P27" s="46">
        <f t="shared" si="4"/>
        <v>15</v>
      </c>
      <c r="Q27" s="74"/>
      <c r="R27" s="74"/>
      <c r="S27" s="20"/>
    </row>
    <row r="28" spans="1:19" s="21" customFormat="1" ht="17.45" customHeight="1" x14ac:dyDescent="0.2">
      <c r="A28" s="42">
        <f t="shared" si="0"/>
        <v>42</v>
      </c>
      <c r="B28" s="98">
        <v>45585</v>
      </c>
      <c r="C28" s="99"/>
      <c r="D28" s="96" t="str">
        <f t="shared" si="2"/>
        <v>söndag</v>
      </c>
      <c r="E28" s="97"/>
      <c r="F28" s="44"/>
      <c r="G28" s="44"/>
      <c r="H28" s="94"/>
      <c r="I28" s="95"/>
      <c r="J28" s="44"/>
      <c r="K28" s="44"/>
      <c r="L28" s="79">
        <f t="shared" si="1"/>
        <v>0</v>
      </c>
      <c r="M28" s="80"/>
      <c r="N28" s="45">
        <f t="shared" si="5"/>
        <v>795</v>
      </c>
      <c r="O28" s="46">
        <f t="shared" si="3"/>
        <v>13</v>
      </c>
      <c r="P28" s="46">
        <f t="shared" si="4"/>
        <v>15</v>
      </c>
      <c r="Q28" s="74"/>
      <c r="R28" s="74"/>
      <c r="S28" s="20"/>
    </row>
    <row r="29" spans="1:19" s="21" customFormat="1" ht="17.45" customHeight="1" x14ac:dyDescent="0.2">
      <c r="A29" s="42">
        <f t="shared" si="0"/>
        <v>43</v>
      </c>
      <c r="B29" s="98">
        <v>45586</v>
      </c>
      <c r="C29" s="99"/>
      <c r="D29" s="96" t="str">
        <f t="shared" si="2"/>
        <v>måndag</v>
      </c>
      <c r="E29" s="97"/>
      <c r="F29" s="44"/>
      <c r="G29" s="44"/>
      <c r="H29" s="94"/>
      <c r="I29" s="95"/>
      <c r="J29" s="44"/>
      <c r="K29" s="44"/>
      <c r="L29" s="79">
        <f t="shared" si="1"/>
        <v>0</v>
      </c>
      <c r="M29" s="80"/>
      <c r="N29" s="45">
        <f t="shared" si="5"/>
        <v>795</v>
      </c>
      <c r="O29" s="46">
        <f t="shared" si="3"/>
        <v>13</v>
      </c>
      <c r="P29" s="46">
        <f t="shared" si="4"/>
        <v>15</v>
      </c>
      <c r="Q29" s="74"/>
      <c r="R29" s="74"/>
      <c r="S29" s="20"/>
    </row>
    <row r="30" spans="1:19" s="21" customFormat="1" ht="17.45" customHeight="1" x14ac:dyDescent="0.2">
      <c r="A30" s="42">
        <f t="shared" si="0"/>
        <v>43</v>
      </c>
      <c r="B30" s="98">
        <v>45587</v>
      </c>
      <c r="C30" s="99"/>
      <c r="D30" s="96" t="str">
        <f t="shared" si="2"/>
        <v>tisdag</v>
      </c>
      <c r="E30" s="97"/>
      <c r="F30" s="44"/>
      <c r="G30" s="44"/>
      <c r="H30" s="94"/>
      <c r="I30" s="95"/>
      <c r="J30" s="44"/>
      <c r="K30" s="44"/>
      <c r="L30" s="79">
        <f t="shared" si="1"/>
        <v>0</v>
      </c>
      <c r="M30" s="80"/>
      <c r="N30" s="45">
        <f t="shared" si="5"/>
        <v>795</v>
      </c>
      <c r="O30" s="46">
        <f t="shared" si="3"/>
        <v>13</v>
      </c>
      <c r="P30" s="46">
        <f t="shared" si="4"/>
        <v>15</v>
      </c>
      <c r="Q30" s="74"/>
      <c r="R30" s="74"/>
      <c r="S30" s="20"/>
    </row>
    <row r="31" spans="1:19" s="21" customFormat="1" ht="17.45" customHeight="1" x14ac:dyDescent="0.2">
      <c r="A31" s="42">
        <f t="shared" si="0"/>
        <v>43</v>
      </c>
      <c r="B31" s="98">
        <v>45588</v>
      </c>
      <c r="C31" s="99"/>
      <c r="D31" s="96" t="str">
        <f t="shared" si="2"/>
        <v>onsdag</v>
      </c>
      <c r="E31" s="97"/>
      <c r="F31" s="44"/>
      <c r="G31" s="44"/>
      <c r="H31" s="94"/>
      <c r="I31" s="95"/>
      <c r="J31" s="44"/>
      <c r="K31" s="44"/>
      <c r="L31" s="79">
        <f t="shared" si="1"/>
        <v>0</v>
      </c>
      <c r="M31" s="80"/>
      <c r="N31" s="45">
        <f t="shared" si="5"/>
        <v>795</v>
      </c>
      <c r="O31" s="46">
        <f t="shared" si="3"/>
        <v>13</v>
      </c>
      <c r="P31" s="46">
        <f t="shared" si="4"/>
        <v>15</v>
      </c>
      <c r="Q31" s="74"/>
      <c r="R31" s="74"/>
      <c r="S31" s="20"/>
    </row>
    <row r="32" spans="1:19" s="21" customFormat="1" ht="17.45" customHeight="1" x14ac:dyDescent="0.2">
      <c r="A32" s="42">
        <f t="shared" si="0"/>
        <v>43</v>
      </c>
      <c r="B32" s="98">
        <v>45589</v>
      </c>
      <c r="C32" s="99"/>
      <c r="D32" s="96" t="str">
        <f t="shared" si="2"/>
        <v>torsdag</v>
      </c>
      <c r="E32" s="97"/>
      <c r="F32" s="44"/>
      <c r="G32" s="44"/>
      <c r="H32" s="94"/>
      <c r="I32" s="95"/>
      <c r="J32" s="44"/>
      <c r="K32" s="44"/>
      <c r="L32" s="79">
        <f t="shared" si="1"/>
        <v>0</v>
      </c>
      <c r="M32" s="80"/>
      <c r="N32" s="45">
        <f t="shared" si="5"/>
        <v>795</v>
      </c>
      <c r="O32" s="46">
        <f t="shared" si="3"/>
        <v>13</v>
      </c>
      <c r="P32" s="46">
        <f t="shared" si="4"/>
        <v>15</v>
      </c>
      <c r="Q32" s="74"/>
      <c r="R32" s="74"/>
      <c r="S32" s="20"/>
    </row>
    <row r="33" spans="1:19" s="21" customFormat="1" ht="17.45" customHeight="1" x14ac:dyDescent="0.2">
      <c r="A33" s="42">
        <f t="shared" si="0"/>
        <v>43</v>
      </c>
      <c r="B33" s="98">
        <v>45590</v>
      </c>
      <c r="C33" s="99"/>
      <c r="D33" s="96" t="str">
        <f t="shared" si="2"/>
        <v>fredag</v>
      </c>
      <c r="E33" s="97"/>
      <c r="F33" s="44"/>
      <c r="G33" s="44"/>
      <c r="H33" s="94"/>
      <c r="I33" s="95"/>
      <c r="J33" s="44"/>
      <c r="K33" s="44"/>
      <c r="L33" s="79">
        <f t="shared" si="1"/>
        <v>0</v>
      </c>
      <c r="M33" s="80"/>
      <c r="N33" s="45">
        <f t="shared" si="5"/>
        <v>795</v>
      </c>
      <c r="O33" s="46">
        <f t="shared" si="3"/>
        <v>13</v>
      </c>
      <c r="P33" s="46">
        <f t="shared" si="4"/>
        <v>15</v>
      </c>
      <c r="Q33" s="74"/>
      <c r="R33" s="74"/>
      <c r="S33" s="20"/>
    </row>
    <row r="34" spans="1:19" s="21" customFormat="1" ht="17.45" customHeight="1" x14ac:dyDescent="0.2">
      <c r="A34" s="42">
        <f t="shared" si="0"/>
        <v>43</v>
      </c>
      <c r="B34" s="98">
        <v>45591</v>
      </c>
      <c r="C34" s="99"/>
      <c r="D34" s="96" t="str">
        <f t="shared" si="2"/>
        <v>lördag</v>
      </c>
      <c r="E34" s="97"/>
      <c r="F34" s="44"/>
      <c r="G34" s="44"/>
      <c r="H34" s="94"/>
      <c r="I34" s="95"/>
      <c r="J34" s="44"/>
      <c r="K34" s="44"/>
      <c r="L34" s="79">
        <f t="shared" si="1"/>
        <v>0</v>
      </c>
      <c r="M34" s="80"/>
      <c r="N34" s="45">
        <f t="shared" si="5"/>
        <v>795</v>
      </c>
      <c r="O34" s="46">
        <f t="shared" si="3"/>
        <v>13</v>
      </c>
      <c r="P34" s="46">
        <f t="shared" si="4"/>
        <v>15</v>
      </c>
      <c r="Q34" s="74"/>
      <c r="R34" s="74"/>
      <c r="S34" s="20"/>
    </row>
    <row r="35" spans="1:19" s="21" customFormat="1" ht="17.45" customHeight="1" x14ac:dyDescent="0.2">
      <c r="A35" s="42">
        <f t="shared" si="0"/>
        <v>43</v>
      </c>
      <c r="B35" s="98">
        <v>45592</v>
      </c>
      <c r="C35" s="99"/>
      <c r="D35" s="96" t="str">
        <f t="shared" si="2"/>
        <v>söndag</v>
      </c>
      <c r="E35" s="97"/>
      <c r="F35" s="44"/>
      <c r="G35" s="44"/>
      <c r="H35" s="94"/>
      <c r="I35" s="95"/>
      <c r="J35" s="44"/>
      <c r="K35" s="44"/>
      <c r="L35" s="79">
        <f t="shared" si="1"/>
        <v>0</v>
      </c>
      <c r="M35" s="80"/>
      <c r="N35" s="45">
        <f t="shared" si="5"/>
        <v>795</v>
      </c>
      <c r="O35" s="46">
        <f t="shared" si="3"/>
        <v>13</v>
      </c>
      <c r="P35" s="46">
        <f t="shared" si="4"/>
        <v>15</v>
      </c>
      <c r="Q35" s="74" t="s">
        <v>46</v>
      </c>
      <c r="R35" s="74"/>
      <c r="S35" s="20"/>
    </row>
    <row r="36" spans="1:19" s="21" customFormat="1" ht="17.45" customHeight="1" x14ac:dyDescent="0.2">
      <c r="A36" s="42">
        <f t="shared" si="0"/>
        <v>44</v>
      </c>
      <c r="B36" s="98">
        <v>45593</v>
      </c>
      <c r="C36" s="99"/>
      <c r="D36" s="96" t="str">
        <f t="shared" si="2"/>
        <v>måndag</v>
      </c>
      <c r="E36" s="97"/>
      <c r="F36" s="44"/>
      <c r="G36" s="44"/>
      <c r="H36" s="94"/>
      <c r="I36" s="95"/>
      <c r="J36" s="44"/>
      <c r="K36" s="44"/>
      <c r="L36" s="79">
        <f t="shared" si="1"/>
        <v>0</v>
      </c>
      <c r="M36" s="80"/>
      <c r="N36" s="45">
        <f t="shared" si="5"/>
        <v>795</v>
      </c>
      <c r="O36" s="46">
        <f t="shared" si="3"/>
        <v>13</v>
      </c>
      <c r="P36" s="46">
        <f t="shared" si="4"/>
        <v>15</v>
      </c>
      <c r="Q36" s="74"/>
      <c r="R36" s="74"/>
      <c r="S36" s="20"/>
    </row>
    <row r="37" spans="1:19" s="21" customFormat="1" ht="17.45" customHeight="1" x14ac:dyDescent="0.2">
      <c r="A37" s="42">
        <f t="shared" si="0"/>
        <v>44</v>
      </c>
      <c r="B37" s="98">
        <v>45594</v>
      </c>
      <c r="C37" s="99"/>
      <c r="D37" s="96" t="str">
        <f t="shared" si="2"/>
        <v>tisdag</v>
      </c>
      <c r="E37" s="97"/>
      <c r="F37" s="44"/>
      <c r="G37" s="44"/>
      <c r="H37" s="94"/>
      <c r="I37" s="95"/>
      <c r="J37" s="44"/>
      <c r="K37" s="44"/>
      <c r="L37" s="79">
        <f t="shared" si="1"/>
        <v>0</v>
      </c>
      <c r="M37" s="80"/>
      <c r="N37" s="45">
        <f t="shared" si="5"/>
        <v>795</v>
      </c>
      <c r="O37" s="46">
        <f t="shared" si="3"/>
        <v>13</v>
      </c>
      <c r="P37" s="46">
        <f t="shared" si="4"/>
        <v>15</v>
      </c>
      <c r="Q37" s="74"/>
      <c r="R37" s="74"/>
      <c r="S37" s="20"/>
    </row>
    <row r="38" spans="1:19" s="21" customFormat="1" ht="17.45" customHeight="1" x14ac:dyDescent="0.2">
      <c r="A38" s="42">
        <f t="shared" si="0"/>
        <v>44</v>
      </c>
      <c r="B38" s="98">
        <v>45595</v>
      </c>
      <c r="C38" s="99"/>
      <c r="D38" s="96" t="str">
        <f t="shared" si="2"/>
        <v>onsdag</v>
      </c>
      <c r="E38" s="97"/>
      <c r="F38" s="44"/>
      <c r="G38" s="44"/>
      <c r="H38" s="94"/>
      <c r="I38" s="95"/>
      <c r="J38" s="44"/>
      <c r="K38" s="44"/>
      <c r="L38" s="79">
        <f t="shared" si="1"/>
        <v>0</v>
      </c>
      <c r="M38" s="80"/>
      <c r="N38" s="45">
        <f t="shared" si="5"/>
        <v>795</v>
      </c>
      <c r="O38" s="46">
        <f t="shared" si="3"/>
        <v>13</v>
      </c>
      <c r="P38" s="46">
        <f t="shared" si="4"/>
        <v>15</v>
      </c>
      <c r="Q38" s="74"/>
      <c r="R38" s="74"/>
      <c r="S38" s="20"/>
    </row>
    <row r="39" spans="1:19" s="21" customFormat="1" ht="17.45" customHeight="1" x14ac:dyDescent="0.2">
      <c r="A39" s="42">
        <f t="shared" si="0"/>
        <v>44</v>
      </c>
      <c r="B39" s="98">
        <v>45596</v>
      </c>
      <c r="C39" s="99"/>
      <c r="D39" s="96" t="str">
        <f t="shared" si="2"/>
        <v>torsdag</v>
      </c>
      <c r="E39" s="97"/>
      <c r="F39" s="44"/>
      <c r="G39" s="44"/>
      <c r="H39" s="94"/>
      <c r="I39" s="95"/>
      <c r="J39" s="44"/>
      <c r="K39" s="44"/>
      <c r="L39" s="79">
        <f t="shared" si="1"/>
        <v>0</v>
      </c>
      <c r="M39" s="80"/>
      <c r="N39" s="45">
        <f t="shared" si="5"/>
        <v>795</v>
      </c>
      <c r="O39" s="46">
        <f t="shared" si="3"/>
        <v>13</v>
      </c>
      <c r="P39" s="46">
        <f t="shared" si="4"/>
        <v>15</v>
      </c>
      <c r="Q39" s="74"/>
      <c r="R39" s="74"/>
      <c r="S39" s="20"/>
    </row>
    <row r="40" spans="1:19" x14ac:dyDescent="0.2"/>
    <row r="41" spans="1:19" x14ac:dyDescent="0.2"/>
    <row r="42" spans="1:19" x14ac:dyDescent="0.2"/>
    <row r="43" spans="1:19" ht="13.15" customHeight="1" x14ac:dyDescent="0.2">
      <c r="A43" s="31"/>
      <c r="C43" s="92" t="s">
        <v>14</v>
      </c>
      <c r="D43" s="93"/>
      <c r="E43" s="92" t="s">
        <v>13</v>
      </c>
      <c r="F43" s="93"/>
      <c r="G43" s="92" t="s">
        <v>15</v>
      </c>
      <c r="H43" s="93"/>
      <c r="I43" s="92" t="s">
        <v>16</v>
      </c>
      <c r="J43" s="93"/>
      <c r="K43" s="92" t="s">
        <v>16</v>
      </c>
      <c r="L43" s="93"/>
      <c r="M43" s="32"/>
      <c r="N43"/>
      <c r="O43"/>
      <c r="S43"/>
    </row>
    <row r="44" spans="1:19" ht="13.15" customHeight="1" x14ac:dyDescent="0.2">
      <c r="A44"/>
      <c r="B44" s="41" t="s">
        <v>18</v>
      </c>
      <c r="C44" s="39" t="s">
        <v>3</v>
      </c>
      <c r="D44" s="39" t="s">
        <v>4</v>
      </c>
      <c r="E44" s="86" t="s">
        <v>4</v>
      </c>
      <c r="F44" s="87"/>
      <c r="G44" s="39" t="s">
        <v>3</v>
      </c>
      <c r="H44" s="39" t="s">
        <v>4</v>
      </c>
      <c r="I44" s="86" t="s">
        <v>11</v>
      </c>
      <c r="J44" s="87"/>
      <c r="K44" s="40" t="s">
        <v>3</v>
      </c>
      <c r="L44" s="40" t="s">
        <v>4</v>
      </c>
      <c r="M44" s="8"/>
      <c r="N44"/>
      <c r="O44"/>
    </row>
    <row r="45" spans="1:19" ht="13.15" customHeight="1" x14ac:dyDescent="0.2">
      <c r="A45"/>
      <c r="B45" s="58" t="str">
        <f>September!B45</f>
        <v>Vinter</v>
      </c>
      <c r="C45" s="5">
        <f>September!C45</f>
        <v>8</v>
      </c>
      <c r="D45" s="51">
        <f>September!D45</f>
        <v>0</v>
      </c>
      <c r="E45" s="113">
        <f>September!E45:F45</f>
        <v>30</v>
      </c>
      <c r="F45" s="114"/>
      <c r="G45" s="50">
        <f>September!G45</f>
        <v>16</v>
      </c>
      <c r="H45" s="50">
        <f>September!H45</f>
        <v>40</v>
      </c>
      <c r="I45" s="88">
        <f>IF(ISNUMBER(G45),60*(G45-C45)+H45-D45-E45,0)</f>
        <v>490</v>
      </c>
      <c r="J45" s="89"/>
      <c r="K45" s="37">
        <f>IFERROR(TRUNC(I45/60),"")</f>
        <v>8</v>
      </c>
      <c r="L45" s="38">
        <f>IFERROR(I45-K45*60,"")</f>
        <v>10</v>
      </c>
      <c r="M45" s="33"/>
      <c r="N45"/>
      <c r="O45" s="4"/>
      <c r="S45" s="4"/>
    </row>
    <row r="46" spans="1:19" ht="13.15" customHeight="1" x14ac:dyDescent="0.2">
      <c r="A46"/>
      <c r="B46" s="58" t="str">
        <f>September!B46</f>
        <v>Sommar</v>
      </c>
      <c r="C46" s="50">
        <f>September!C46</f>
        <v>8</v>
      </c>
      <c r="D46" s="51">
        <f>September!D46</f>
        <v>0</v>
      </c>
      <c r="E46" s="113">
        <f>September!E46:F46</f>
        <v>45</v>
      </c>
      <c r="F46" s="114"/>
      <c r="G46" s="50">
        <f>September!G46</f>
        <v>16</v>
      </c>
      <c r="H46" s="50">
        <f>September!H46</f>
        <v>0</v>
      </c>
      <c r="I46" s="90">
        <f>IF(ISNUMBER(G46),60*(G46-C46)+H46-D46-E46,0)</f>
        <v>435</v>
      </c>
      <c r="J46" s="91"/>
      <c r="K46" s="37">
        <f>IFERROR(TRUNC(I46/60),"")</f>
        <v>7</v>
      </c>
      <c r="L46" s="38">
        <f>IFERROR(I46-K46*60,"")</f>
        <v>15</v>
      </c>
      <c r="M46" s="33"/>
      <c r="N46"/>
      <c r="O46" s="4"/>
      <c r="S46" s="4"/>
    </row>
    <row r="47" spans="1:19" ht="13.15" customHeight="1" x14ac:dyDescent="0.2">
      <c r="D47" s="55" t="s">
        <v>12</v>
      </c>
      <c r="E47" s="55"/>
      <c r="F47" s="65">
        <f>September!F47:G47</f>
        <v>100</v>
      </c>
      <c r="G47" s="66"/>
      <c r="H47" s="55" t="s">
        <v>23</v>
      </c>
      <c r="I47" s="56"/>
      <c r="J47" s="56"/>
      <c r="K47" s="56"/>
      <c r="L47" s="57">
        <f>F47/100</f>
        <v>1</v>
      </c>
    </row>
  </sheetData>
  <sheetProtection sheet="1" objects="1" scenarios="1" formatCells="0" autoFilter="0"/>
  <mergeCells count="181">
    <mergeCell ref="Q8:R8"/>
    <mergeCell ref="B9:C9"/>
    <mergeCell ref="D9:E9"/>
    <mergeCell ref="H9:I9"/>
    <mergeCell ref="L9:M9"/>
    <mergeCell ref="Q9:R9"/>
    <mergeCell ref="A1:R1"/>
    <mergeCell ref="Q2:R2"/>
    <mergeCell ref="B4:H4"/>
    <mergeCell ref="L4:M4"/>
    <mergeCell ref="F7:G7"/>
    <mergeCell ref="H7:I7"/>
    <mergeCell ref="J7:K7"/>
    <mergeCell ref="O7:P7"/>
    <mergeCell ref="B8:C8"/>
    <mergeCell ref="B10:C10"/>
    <mergeCell ref="D10:E10"/>
    <mergeCell ref="H10:I10"/>
    <mergeCell ref="L10:M10"/>
    <mergeCell ref="Q10:R10"/>
    <mergeCell ref="B11:C11"/>
    <mergeCell ref="D11:E11"/>
    <mergeCell ref="H11:I11"/>
    <mergeCell ref="L11:M11"/>
    <mergeCell ref="Q11:R11"/>
    <mergeCell ref="B12:C12"/>
    <mergeCell ref="D12:E12"/>
    <mergeCell ref="H12:I12"/>
    <mergeCell ref="L12:M12"/>
    <mergeCell ref="Q12:R12"/>
    <mergeCell ref="B13:C13"/>
    <mergeCell ref="D13:E13"/>
    <mergeCell ref="H13:I13"/>
    <mergeCell ref="L13:M13"/>
    <mergeCell ref="Q13:R13"/>
    <mergeCell ref="B14:C14"/>
    <mergeCell ref="D14:E14"/>
    <mergeCell ref="H14:I14"/>
    <mergeCell ref="L14:M14"/>
    <mergeCell ref="Q14:R14"/>
    <mergeCell ref="B15:C15"/>
    <mergeCell ref="D15:E15"/>
    <mergeCell ref="H15:I15"/>
    <mergeCell ref="L15:M15"/>
    <mergeCell ref="Q15:R15"/>
    <mergeCell ref="B16:C16"/>
    <mergeCell ref="D16:E16"/>
    <mergeCell ref="H16:I16"/>
    <mergeCell ref="L16:M16"/>
    <mergeCell ref="Q16:R16"/>
    <mergeCell ref="B17:C17"/>
    <mergeCell ref="D17:E17"/>
    <mergeCell ref="H17:I17"/>
    <mergeCell ref="L17:M17"/>
    <mergeCell ref="Q17:R17"/>
    <mergeCell ref="B18:C18"/>
    <mergeCell ref="D18:E18"/>
    <mergeCell ref="H18:I18"/>
    <mergeCell ref="L18:M18"/>
    <mergeCell ref="Q18:R18"/>
    <mergeCell ref="B19:C19"/>
    <mergeCell ref="D19:E19"/>
    <mergeCell ref="H19:I19"/>
    <mergeCell ref="L19:M19"/>
    <mergeCell ref="Q19:R19"/>
    <mergeCell ref="B20:C20"/>
    <mergeCell ref="D20:E20"/>
    <mergeCell ref="H20:I20"/>
    <mergeCell ref="L20:M20"/>
    <mergeCell ref="Q20:R20"/>
    <mergeCell ref="B21:C21"/>
    <mergeCell ref="D21:E21"/>
    <mergeCell ref="H21:I21"/>
    <mergeCell ref="L21:M21"/>
    <mergeCell ref="Q21:R21"/>
    <mergeCell ref="B22:C22"/>
    <mergeCell ref="D22:E22"/>
    <mergeCell ref="H22:I22"/>
    <mergeCell ref="L22:M22"/>
    <mergeCell ref="Q22:R22"/>
    <mergeCell ref="B23:C23"/>
    <mergeCell ref="D23:E23"/>
    <mergeCell ref="H23:I23"/>
    <mergeCell ref="L23:M23"/>
    <mergeCell ref="Q23:R23"/>
    <mergeCell ref="B24:C24"/>
    <mergeCell ref="D24:E24"/>
    <mergeCell ref="H24:I24"/>
    <mergeCell ref="L24:M24"/>
    <mergeCell ref="Q24:R24"/>
    <mergeCell ref="B25:C25"/>
    <mergeCell ref="D25:E25"/>
    <mergeCell ref="H25:I25"/>
    <mergeCell ref="L25:M25"/>
    <mergeCell ref="Q25:R25"/>
    <mergeCell ref="B26:C26"/>
    <mergeCell ref="D26:E26"/>
    <mergeCell ref="H26:I26"/>
    <mergeCell ref="L26:M26"/>
    <mergeCell ref="Q26:R26"/>
    <mergeCell ref="B27:C27"/>
    <mergeCell ref="D27:E27"/>
    <mergeCell ref="H27:I27"/>
    <mergeCell ref="L27:M27"/>
    <mergeCell ref="Q27:R27"/>
    <mergeCell ref="B28:C28"/>
    <mergeCell ref="D28:E28"/>
    <mergeCell ref="H28:I28"/>
    <mergeCell ref="L28:M28"/>
    <mergeCell ref="Q28:R28"/>
    <mergeCell ref="B29:C29"/>
    <mergeCell ref="D29:E29"/>
    <mergeCell ref="H29:I29"/>
    <mergeCell ref="L29:M29"/>
    <mergeCell ref="Q29:R29"/>
    <mergeCell ref="B30:C30"/>
    <mergeCell ref="D30:E30"/>
    <mergeCell ref="H30:I30"/>
    <mergeCell ref="L30:M30"/>
    <mergeCell ref="Q30:R30"/>
    <mergeCell ref="B31:C31"/>
    <mergeCell ref="D31:E31"/>
    <mergeCell ref="H31:I31"/>
    <mergeCell ref="L31:M31"/>
    <mergeCell ref="Q31:R31"/>
    <mergeCell ref="Q34:R34"/>
    <mergeCell ref="B35:C35"/>
    <mergeCell ref="D35:E35"/>
    <mergeCell ref="H35:I35"/>
    <mergeCell ref="L35:M35"/>
    <mergeCell ref="Q35:R35"/>
    <mergeCell ref="B32:C32"/>
    <mergeCell ref="D32:E32"/>
    <mergeCell ref="H32:I32"/>
    <mergeCell ref="L32:M32"/>
    <mergeCell ref="Q32:R32"/>
    <mergeCell ref="B33:C33"/>
    <mergeCell ref="D33:E33"/>
    <mergeCell ref="H33:I33"/>
    <mergeCell ref="L33:M33"/>
    <mergeCell ref="Q33:R33"/>
    <mergeCell ref="Q38:R38"/>
    <mergeCell ref="B39:C39"/>
    <mergeCell ref="D39:E39"/>
    <mergeCell ref="H39:I39"/>
    <mergeCell ref="L39:M39"/>
    <mergeCell ref="Q39:R39"/>
    <mergeCell ref="B36:C36"/>
    <mergeCell ref="D36:E36"/>
    <mergeCell ref="H36:I36"/>
    <mergeCell ref="L36:M36"/>
    <mergeCell ref="Q36:R36"/>
    <mergeCell ref="B37:C37"/>
    <mergeCell ref="D37:E37"/>
    <mergeCell ref="H37:I37"/>
    <mergeCell ref="L37:M37"/>
    <mergeCell ref="Q37:R37"/>
    <mergeCell ref="F47:G47"/>
    <mergeCell ref="L7:M7"/>
    <mergeCell ref="L8:M8"/>
    <mergeCell ref="E44:F44"/>
    <mergeCell ref="I44:J44"/>
    <mergeCell ref="E45:F45"/>
    <mergeCell ref="I45:J45"/>
    <mergeCell ref="E46:F46"/>
    <mergeCell ref="I46:J46"/>
    <mergeCell ref="D8:E8"/>
    <mergeCell ref="H8:I8"/>
    <mergeCell ref="C43:D43"/>
    <mergeCell ref="E43:F43"/>
    <mergeCell ref="G43:H43"/>
    <mergeCell ref="I43:J43"/>
    <mergeCell ref="K43:L43"/>
    <mergeCell ref="B38:C38"/>
    <mergeCell ref="D38:E38"/>
    <mergeCell ref="H38:I38"/>
    <mergeCell ref="L38:M38"/>
    <mergeCell ref="B34:C34"/>
    <mergeCell ref="D34:E34"/>
    <mergeCell ref="H34:I34"/>
    <mergeCell ref="L34:M34"/>
  </mergeCells>
  <conditionalFormatting sqref="I45">
    <cfRule type="cellIs" dxfId="25" priority="10" stopIfTrue="1" operator="lessThanOrEqual">
      <formula>-1</formula>
    </cfRule>
  </conditionalFormatting>
  <conditionalFormatting sqref="K44:M46">
    <cfRule type="cellIs" dxfId="24" priority="9" stopIfTrue="1" operator="lessThan">
      <formula>-1</formula>
    </cfRule>
  </conditionalFormatting>
  <conditionalFormatting sqref="I46">
    <cfRule type="cellIs" dxfId="23" priority="8" stopIfTrue="1" operator="lessThanOrEqual">
      <formula>-1</formula>
    </cfRule>
  </conditionalFormatting>
  <conditionalFormatting sqref="A9:A39">
    <cfRule type="expression" dxfId="22" priority="5">
      <formula>(ISODD(A9))</formula>
    </cfRule>
  </conditionalFormatting>
  <conditionalFormatting sqref="B9:C39">
    <cfRule type="cellIs" dxfId="21" priority="3" operator="equal">
      <formula>TODAY()</formula>
    </cfRule>
    <cfRule type="expression" dxfId="20" priority="4">
      <formula>(ISODD(A9))</formula>
    </cfRule>
  </conditionalFormatting>
  <conditionalFormatting sqref="D9:E39">
    <cfRule type="containsText" dxfId="19" priority="1" operator="containsText" text="söndag">
      <formula>NOT(ISERROR(SEARCH("söndag",D9)))</formula>
    </cfRule>
    <cfRule type="containsText" dxfId="18" priority="2" operator="containsText" text="lördag">
      <formula>NOT(ISERROR(SEARCH("lördag",D9)))</formula>
    </cfRule>
  </conditionalFormatting>
  <pageMargins left="0.59055118110236227" right="0.39370078740157483" top="0.39370078740157483" bottom="0.39370078740157483" header="0.19685039370078741" footer="0.19685039370078741"/>
  <pageSetup paperSize="9" orientation="portrait" horizontalDpi="4294967293" r:id="rId1"/>
  <headerFooter>
    <oddFooter>&amp;Lwww.vivekasfiffigamallar.se&amp;C&amp;A</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79998168889431442"/>
    <pageSetUpPr fitToPage="1"/>
  </sheetPr>
  <dimension ref="A1:AG47"/>
  <sheetViews>
    <sheetView showGridLines="0" zoomScaleNormal="100" workbookViewId="0">
      <pane xSplit="1" ySplit="8" topLeftCell="B9" activePane="bottomRight" state="frozen"/>
      <selection activeCell="G17" sqref="G17"/>
      <selection pane="topRight" activeCell="G17" sqref="G17"/>
      <selection pane="bottomLeft" activeCell="G17" sqref="G17"/>
      <selection pane="bottomRight" activeCell="B9" sqref="B9:C9"/>
    </sheetView>
  </sheetViews>
  <sheetFormatPr defaultColWidth="0" defaultRowHeight="12.75" zeroHeight="1" outlineLevelRow="1" outlineLevelCol="1" x14ac:dyDescent="0.2"/>
  <cols>
    <col min="1" max="1" width="5.140625" style="16" customWidth="1"/>
    <col min="2" max="2" width="6.42578125" style="17" customWidth="1"/>
    <col min="3" max="5" width="4.28515625" style="17" customWidth="1"/>
    <col min="6" max="11" width="4.28515625" customWidth="1"/>
    <col min="12" max="13" width="4.28515625" style="15" customWidth="1"/>
    <col min="14" max="14" width="7.7109375" style="15" hidden="1" customWidth="1" outlineLevel="1"/>
    <col min="15" max="15" width="3.5703125" style="15" customWidth="1" collapsed="1"/>
    <col min="16" max="16" width="4.28515625" bestFit="1" customWidth="1"/>
    <col min="17" max="17" width="3.5703125" customWidth="1"/>
    <col min="18" max="18" width="23.85546875" customWidth="1"/>
    <col min="19" max="19" width="3.7109375" style="15" customWidth="1"/>
    <col min="20" max="29" width="8.85546875" hidden="1" customWidth="1"/>
    <col min="30" max="33" width="0" hidden="1" customWidth="1"/>
    <col min="34" max="16384" width="8.85546875" hidden="1"/>
  </cols>
  <sheetData>
    <row r="1" spans="1:21" ht="23.25" outlineLevel="1" x14ac:dyDescent="0.35">
      <c r="A1" s="75" t="str">
        <f>Oktober!A1:R1</f>
        <v>Företaget AB</v>
      </c>
      <c r="B1" s="76"/>
      <c r="C1" s="76"/>
      <c r="D1" s="76"/>
      <c r="E1" s="76"/>
      <c r="F1" s="76"/>
      <c r="G1" s="76"/>
      <c r="H1" s="76"/>
      <c r="I1" s="76"/>
      <c r="J1" s="76"/>
      <c r="K1" s="76"/>
      <c r="L1" s="76"/>
      <c r="M1" s="76"/>
      <c r="N1" s="76"/>
      <c r="O1" s="76"/>
      <c r="P1" s="76"/>
      <c r="Q1" s="76"/>
      <c r="R1" s="76"/>
    </row>
    <row r="2" spans="1:21" s="21" customFormat="1" ht="18" x14ac:dyDescent="0.2">
      <c r="A2" s="9" t="s">
        <v>20</v>
      </c>
      <c r="B2" s="18"/>
      <c r="C2" s="18"/>
      <c r="D2" s="18"/>
      <c r="E2" s="18"/>
      <c r="F2" s="10"/>
      <c r="G2" s="11"/>
      <c r="H2" s="19"/>
      <c r="I2"/>
      <c r="J2" s="14"/>
      <c r="K2" s="14"/>
      <c r="N2" s="20"/>
      <c r="O2" s="12"/>
      <c r="P2" s="19"/>
      <c r="Q2" s="77" t="str">
        <f ca="1">MID(CELL("filename",A1),FIND("]",CELL("filename",A1))+1,255)</f>
        <v>November</v>
      </c>
      <c r="R2" s="78"/>
      <c r="S2" s="20"/>
    </row>
    <row r="3" spans="1:21" s="21" customFormat="1" ht="15.75" x14ac:dyDescent="0.2">
      <c r="A3" s="24" t="s">
        <v>0</v>
      </c>
      <c r="B3" s="18"/>
      <c r="C3" s="18"/>
      <c r="D3" s="18"/>
      <c r="E3" s="18"/>
      <c r="F3" s="25"/>
      <c r="Q3" s="13"/>
      <c r="R3" s="14"/>
      <c r="U3" s="20"/>
    </row>
    <row r="4" spans="1:21" s="21" customFormat="1" ht="15.75" x14ac:dyDescent="0.2">
      <c r="A4" s="22" t="s">
        <v>2</v>
      </c>
      <c r="B4" s="122" t="str">
        <f>Oktober!B4:H4</f>
        <v>Förnamn Efternamn</v>
      </c>
      <c r="C4" s="123"/>
      <c r="D4" s="123"/>
      <c r="E4" s="123"/>
      <c r="F4" s="123"/>
      <c r="G4" s="123"/>
      <c r="H4" s="124"/>
      <c r="I4" s="14"/>
      <c r="J4" s="12" t="s">
        <v>1</v>
      </c>
      <c r="L4" s="109">
        <f>Oktober!L4:M4</f>
        <v>1</v>
      </c>
      <c r="M4" s="110"/>
      <c r="N4" s="20"/>
      <c r="O4" s="20"/>
      <c r="U4" s="20"/>
    </row>
    <row r="5" spans="1:21" s="21" customFormat="1" ht="15.75" x14ac:dyDescent="0.2">
      <c r="A5" s="24"/>
      <c r="B5" s="18"/>
      <c r="C5" s="18"/>
      <c r="D5" s="18"/>
      <c r="E5" s="18"/>
      <c r="F5" s="25"/>
      <c r="Q5" s="13"/>
      <c r="R5" s="14"/>
      <c r="U5" s="20"/>
    </row>
    <row r="6" spans="1:21" s="21" customFormat="1" ht="13.9" customHeight="1" x14ac:dyDescent="0.2">
      <c r="A6" s="24"/>
      <c r="B6" s="18"/>
      <c r="C6" s="18"/>
      <c r="D6" s="18"/>
      <c r="E6" s="18"/>
      <c r="F6" s="27"/>
      <c r="G6" s="27"/>
      <c r="L6" s="20"/>
      <c r="M6" s="20"/>
      <c r="N6" s="28" t="s">
        <v>10</v>
      </c>
      <c r="Q6" s="27"/>
      <c r="S6" s="20"/>
    </row>
    <row r="7" spans="1:21" ht="22.9" customHeight="1" x14ac:dyDescent="0.2">
      <c r="F7" s="106" t="s">
        <v>26</v>
      </c>
      <c r="G7" s="111"/>
      <c r="H7" s="106" t="s">
        <v>24</v>
      </c>
      <c r="I7" s="107"/>
      <c r="J7" s="104" t="s">
        <v>27</v>
      </c>
      <c r="K7" s="104"/>
      <c r="L7" s="70" t="s">
        <v>30</v>
      </c>
      <c r="M7" s="71"/>
      <c r="N7" s="29">
        <f>Oktober!N39</f>
        <v>795</v>
      </c>
      <c r="O7" s="104" t="s">
        <v>25</v>
      </c>
      <c r="P7" s="104"/>
    </row>
    <row r="8" spans="1:21" ht="18" customHeight="1" x14ac:dyDescent="0.2">
      <c r="A8" s="43" t="s">
        <v>28</v>
      </c>
      <c r="B8" s="105" t="s">
        <v>9</v>
      </c>
      <c r="C8" s="99"/>
      <c r="D8" s="100" t="s">
        <v>6</v>
      </c>
      <c r="E8" s="101"/>
      <c r="F8" s="36" t="s">
        <v>3</v>
      </c>
      <c r="G8" s="36" t="s">
        <v>4</v>
      </c>
      <c r="H8" s="108" t="s">
        <v>7</v>
      </c>
      <c r="I8" s="107"/>
      <c r="J8" s="36" t="s">
        <v>3</v>
      </c>
      <c r="K8" s="36" t="s">
        <v>4</v>
      </c>
      <c r="L8" s="72" t="s">
        <v>31</v>
      </c>
      <c r="M8" s="73"/>
      <c r="N8" s="34" t="s">
        <v>8</v>
      </c>
      <c r="O8" s="35" t="s">
        <v>3</v>
      </c>
      <c r="P8" s="35" t="s">
        <v>4</v>
      </c>
      <c r="Q8" s="83" t="s">
        <v>21</v>
      </c>
      <c r="R8" s="84"/>
    </row>
    <row r="9" spans="1:21" s="21" customFormat="1" ht="17.45" customHeight="1" x14ac:dyDescent="0.2">
      <c r="A9" s="42">
        <f t="shared" ref="A9:A38" si="0">WEEKNUM(B9,21)</f>
        <v>44</v>
      </c>
      <c r="B9" s="98">
        <v>45597</v>
      </c>
      <c r="C9" s="99"/>
      <c r="D9" s="96" t="str">
        <f>TEXT(B9, "dddd")</f>
        <v>fredag</v>
      </c>
      <c r="E9" s="97"/>
      <c r="F9" s="44"/>
      <c r="G9" s="44"/>
      <c r="H9" s="94"/>
      <c r="I9" s="95"/>
      <c r="J9" s="44"/>
      <c r="K9" s="44"/>
      <c r="L9" s="79">
        <f t="shared" ref="L9:L38" si="1">IF(ISNUMBER(J9),60*(J9-F9)+K9-G9-30-H9-$I$45*$L$47,)</f>
        <v>0</v>
      </c>
      <c r="M9" s="80"/>
      <c r="N9" s="45">
        <f>L9+N7</f>
        <v>795</v>
      </c>
      <c r="O9" s="46">
        <f>TRUNC(N9/60)</f>
        <v>13</v>
      </c>
      <c r="P9" s="46">
        <f>N9-O9*60</f>
        <v>15</v>
      </c>
      <c r="Q9" s="74"/>
      <c r="R9" s="74"/>
      <c r="S9" s="20"/>
    </row>
    <row r="10" spans="1:21" s="21" customFormat="1" ht="17.45" customHeight="1" x14ac:dyDescent="0.2">
      <c r="A10" s="42">
        <f t="shared" si="0"/>
        <v>44</v>
      </c>
      <c r="B10" s="98">
        <v>45598</v>
      </c>
      <c r="C10" s="99"/>
      <c r="D10" s="96" t="str">
        <f t="shared" ref="D10:D38" si="2">TEXT(B10, "dddd")</f>
        <v>lördag</v>
      </c>
      <c r="E10" s="97"/>
      <c r="F10" s="47"/>
      <c r="G10" s="47"/>
      <c r="H10" s="94"/>
      <c r="I10" s="95"/>
      <c r="J10" s="47"/>
      <c r="K10" s="47"/>
      <c r="L10" s="79">
        <f t="shared" si="1"/>
        <v>0</v>
      </c>
      <c r="M10" s="80"/>
      <c r="N10" s="45">
        <f>N9+L10</f>
        <v>795</v>
      </c>
      <c r="O10" s="46">
        <f t="shared" ref="O10:O38" si="3">TRUNC(N10/60)</f>
        <v>13</v>
      </c>
      <c r="P10" s="46">
        <f t="shared" ref="P10:P38" si="4">N10-O10*60</f>
        <v>15</v>
      </c>
      <c r="Q10" s="74"/>
      <c r="R10" s="74"/>
      <c r="S10" s="20"/>
    </row>
    <row r="11" spans="1:21" s="21" customFormat="1" ht="17.45" customHeight="1" x14ac:dyDescent="0.2">
      <c r="A11" s="42">
        <f t="shared" si="0"/>
        <v>44</v>
      </c>
      <c r="B11" s="98">
        <v>45599</v>
      </c>
      <c r="C11" s="99"/>
      <c r="D11" s="96" t="str">
        <f t="shared" si="2"/>
        <v>söndag</v>
      </c>
      <c r="E11" s="97"/>
      <c r="F11" s="44"/>
      <c r="G11" s="44"/>
      <c r="H11" s="94"/>
      <c r="I11" s="95"/>
      <c r="J11" s="44"/>
      <c r="K11" s="44"/>
      <c r="L11" s="79">
        <f t="shared" si="1"/>
        <v>0</v>
      </c>
      <c r="M11" s="80"/>
      <c r="N11" s="45">
        <f t="shared" ref="N11:N38" si="5">N10+L11</f>
        <v>795</v>
      </c>
      <c r="O11" s="46">
        <f t="shared" si="3"/>
        <v>13</v>
      </c>
      <c r="P11" s="46">
        <f t="shared" si="4"/>
        <v>15</v>
      </c>
      <c r="Q11" s="74"/>
      <c r="R11" s="74"/>
      <c r="S11" s="20"/>
    </row>
    <row r="12" spans="1:21" s="21" customFormat="1" ht="17.45" customHeight="1" x14ac:dyDescent="0.2">
      <c r="A12" s="42">
        <f t="shared" si="0"/>
        <v>45</v>
      </c>
      <c r="B12" s="98">
        <v>45600</v>
      </c>
      <c r="C12" s="99"/>
      <c r="D12" s="96" t="str">
        <f t="shared" si="2"/>
        <v>måndag</v>
      </c>
      <c r="E12" s="97"/>
      <c r="F12" s="44"/>
      <c r="G12" s="44"/>
      <c r="H12" s="94"/>
      <c r="I12" s="95"/>
      <c r="J12" s="44"/>
      <c r="K12" s="44"/>
      <c r="L12" s="79">
        <f t="shared" si="1"/>
        <v>0</v>
      </c>
      <c r="M12" s="80"/>
      <c r="N12" s="45">
        <f t="shared" si="5"/>
        <v>795</v>
      </c>
      <c r="O12" s="46">
        <f t="shared" si="3"/>
        <v>13</v>
      </c>
      <c r="P12" s="46">
        <f t="shared" si="4"/>
        <v>15</v>
      </c>
      <c r="Q12" s="74"/>
      <c r="R12" s="74"/>
      <c r="S12" s="20"/>
    </row>
    <row r="13" spans="1:21" s="21" customFormat="1" ht="17.45" customHeight="1" x14ac:dyDescent="0.2">
      <c r="A13" s="42">
        <f t="shared" si="0"/>
        <v>45</v>
      </c>
      <c r="B13" s="98">
        <v>45601</v>
      </c>
      <c r="C13" s="99"/>
      <c r="D13" s="96" t="str">
        <f t="shared" si="2"/>
        <v>tisdag</v>
      </c>
      <c r="E13" s="97"/>
      <c r="F13" s="44"/>
      <c r="G13" s="44"/>
      <c r="H13" s="94"/>
      <c r="I13" s="95"/>
      <c r="J13" s="44"/>
      <c r="K13" s="44"/>
      <c r="L13" s="79">
        <f t="shared" si="1"/>
        <v>0</v>
      </c>
      <c r="M13" s="80"/>
      <c r="N13" s="45">
        <f t="shared" si="5"/>
        <v>795</v>
      </c>
      <c r="O13" s="46">
        <f t="shared" si="3"/>
        <v>13</v>
      </c>
      <c r="P13" s="46">
        <f t="shared" si="4"/>
        <v>15</v>
      </c>
      <c r="Q13" s="74"/>
      <c r="R13" s="74"/>
      <c r="S13" s="20"/>
    </row>
    <row r="14" spans="1:21" s="21" customFormat="1" ht="17.45" customHeight="1" x14ac:dyDescent="0.2">
      <c r="A14" s="42">
        <f t="shared" si="0"/>
        <v>45</v>
      </c>
      <c r="B14" s="98">
        <v>45602</v>
      </c>
      <c r="C14" s="99"/>
      <c r="D14" s="96" t="str">
        <f t="shared" si="2"/>
        <v>onsdag</v>
      </c>
      <c r="E14" s="97"/>
      <c r="F14" s="44"/>
      <c r="G14" s="44"/>
      <c r="H14" s="94"/>
      <c r="I14" s="95"/>
      <c r="J14" s="44"/>
      <c r="K14" s="44"/>
      <c r="L14" s="79">
        <f t="shared" si="1"/>
        <v>0</v>
      </c>
      <c r="M14" s="80"/>
      <c r="N14" s="45">
        <f t="shared" si="5"/>
        <v>795</v>
      </c>
      <c r="O14" s="46">
        <f t="shared" si="3"/>
        <v>13</v>
      </c>
      <c r="P14" s="46">
        <f t="shared" si="4"/>
        <v>15</v>
      </c>
      <c r="Q14" s="74"/>
      <c r="R14" s="74"/>
      <c r="S14" s="20"/>
    </row>
    <row r="15" spans="1:21" s="21" customFormat="1" ht="17.45" customHeight="1" x14ac:dyDescent="0.2">
      <c r="A15" s="42">
        <f t="shared" si="0"/>
        <v>45</v>
      </c>
      <c r="B15" s="98">
        <v>45603</v>
      </c>
      <c r="C15" s="99"/>
      <c r="D15" s="96" t="str">
        <f t="shared" si="2"/>
        <v>torsdag</v>
      </c>
      <c r="E15" s="97"/>
      <c r="F15" s="44"/>
      <c r="G15" s="44"/>
      <c r="H15" s="94"/>
      <c r="I15" s="95"/>
      <c r="J15" s="44"/>
      <c r="K15" s="44"/>
      <c r="L15" s="79">
        <f t="shared" si="1"/>
        <v>0</v>
      </c>
      <c r="M15" s="80"/>
      <c r="N15" s="45">
        <f t="shared" si="5"/>
        <v>795</v>
      </c>
      <c r="O15" s="46">
        <f t="shared" si="3"/>
        <v>13</v>
      </c>
      <c r="P15" s="46">
        <f t="shared" si="4"/>
        <v>15</v>
      </c>
      <c r="Q15" s="74"/>
      <c r="R15" s="74"/>
      <c r="S15" s="20"/>
    </row>
    <row r="16" spans="1:21" s="21" customFormat="1" ht="17.45" customHeight="1" x14ac:dyDescent="0.2">
      <c r="A16" s="42">
        <f t="shared" si="0"/>
        <v>45</v>
      </c>
      <c r="B16" s="98">
        <v>45604</v>
      </c>
      <c r="C16" s="99"/>
      <c r="D16" s="96" t="str">
        <f t="shared" si="2"/>
        <v>fredag</v>
      </c>
      <c r="E16" s="97"/>
      <c r="F16" s="44"/>
      <c r="G16" s="44"/>
      <c r="H16" s="94"/>
      <c r="I16" s="95"/>
      <c r="J16" s="44"/>
      <c r="K16" s="44"/>
      <c r="L16" s="79">
        <f t="shared" si="1"/>
        <v>0</v>
      </c>
      <c r="M16" s="80"/>
      <c r="N16" s="45">
        <f t="shared" si="5"/>
        <v>795</v>
      </c>
      <c r="O16" s="46">
        <f t="shared" si="3"/>
        <v>13</v>
      </c>
      <c r="P16" s="46">
        <f t="shared" si="4"/>
        <v>15</v>
      </c>
      <c r="Q16" s="74"/>
      <c r="R16" s="74"/>
      <c r="S16" s="20"/>
    </row>
    <row r="17" spans="1:19" s="21" customFormat="1" ht="17.45" customHeight="1" x14ac:dyDescent="0.2">
      <c r="A17" s="42">
        <f t="shared" si="0"/>
        <v>45</v>
      </c>
      <c r="B17" s="98">
        <v>45605</v>
      </c>
      <c r="C17" s="99"/>
      <c r="D17" s="96" t="str">
        <f t="shared" si="2"/>
        <v>lördag</v>
      </c>
      <c r="E17" s="97"/>
      <c r="F17" s="44"/>
      <c r="G17" s="44"/>
      <c r="H17" s="94"/>
      <c r="I17" s="95"/>
      <c r="J17" s="44"/>
      <c r="K17" s="44"/>
      <c r="L17" s="79">
        <f t="shared" si="1"/>
        <v>0</v>
      </c>
      <c r="M17" s="80"/>
      <c r="N17" s="45">
        <f t="shared" si="5"/>
        <v>795</v>
      </c>
      <c r="O17" s="46">
        <f t="shared" si="3"/>
        <v>13</v>
      </c>
      <c r="P17" s="46">
        <f t="shared" si="4"/>
        <v>15</v>
      </c>
      <c r="Q17" s="74"/>
      <c r="R17" s="74"/>
      <c r="S17" s="20"/>
    </row>
    <row r="18" spans="1:19" s="21" customFormat="1" ht="17.45" customHeight="1" x14ac:dyDescent="0.2">
      <c r="A18" s="42">
        <f t="shared" si="0"/>
        <v>45</v>
      </c>
      <c r="B18" s="98">
        <v>45606</v>
      </c>
      <c r="C18" s="99"/>
      <c r="D18" s="96" t="str">
        <f t="shared" si="2"/>
        <v>söndag</v>
      </c>
      <c r="E18" s="97"/>
      <c r="F18" s="44"/>
      <c r="G18" s="44"/>
      <c r="H18" s="94"/>
      <c r="I18" s="95"/>
      <c r="J18" s="44"/>
      <c r="K18" s="44"/>
      <c r="L18" s="79">
        <f t="shared" si="1"/>
        <v>0</v>
      </c>
      <c r="M18" s="80"/>
      <c r="N18" s="45">
        <f t="shared" si="5"/>
        <v>795</v>
      </c>
      <c r="O18" s="46">
        <f t="shared" si="3"/>
        <v>13</v>
      </c>
      <c r="P18" s="46">
        <f t="shared" si="4"/>
        <v>15</v>
      </c>
      <c r="Q18" s="74"/>
      <c r="R18" s="74"/>
      <c r="S18" s="20"/>
    </row>
    <row r="19" spans="1:19" s="21" customFormat="1" ht="17.45" customHeight="1" x14ac:dyDescent="0.2">
      <c r="A19" s="42">
        <f t="shared" si="0"/>
        <v>46</v>
      </c>
      <c r="B19" s="98">
        <v>45607</v>
      </c>
      <c r="C19" s="99"/>
      <c r="D19" s="96" t="str">
        <f t="shared" si="2"/>
        <v>måndag</v>
      </c>
      <c r="E19" s="97"/>
      <c r="F19" s="44"/>
      <c r="G19" s="44"/>
      <c r="H19" s="94"/>
      <c r="I19" s="95"/>
      <c r="J19" s="44"/>
      <c r="K19" s="44"/>
      <c r="L19" s="79">
        <f t="shared" si="1"/>
        <v>0</v>
      </c>
      <c r="M19" s="80"/>
      <c r="N19" s="45">
        <f t="shared" si="5"/>
        <v>795</v>
      </c>
      <c r="O19" s="46">
        <f t="shared" si="3"/>
        <v>13</v>
      </c>
      <c r="P19" s="46">
        <f t="shared" si="4"/>
        <v>15</v>
      </c>
      <c r="Q19" s="74"/>
      <c r="R19" s="74"/>
      <c r="S19" s="20"/>
    </row>
    <row r="20" spans="1:19" s="21" customFormat="1" ht="17.45" customHeight="1" x14ac:dyDescent="0.2">
      <c r="A20" s="42">
        <f t="shared" si="0"/>
        <v>46</v>
      </c>
      <c r="B20" s="98">
        <v>45608</v>
      </c>
      <c r="C20" s="99"/>
      <c r="D20" s="96" t="str">
        <f t="shared" si="2"/>
        <v>tisdag</v>
      </c>
      <c r="E20" s="97"/>
      <c r="F20" s="44"/>
      <c r="G20" s="44"/>
      <c r="H20" s="94"/>
      <c r="I20" s="95"/>
      <c r="J20" s="44"/>
      <c r="K20" s="44"/>
      <c r="L20" s="79">
        <f t="shared" si="1"/>
        <v>0</v>
      </c>
      <c r="M20" s="80"/>
      <c r="N20" s="45">
        <f t="shared" si="5"/>
        <v>795</v>
      </c>
      <c r="O20" s="46">
        <f t="shared" si="3"/>
        <v>13</v>
      </c>
      <c r="P20" s="46">
        <f t="shared" si="4"/>
        <v>15</v>
      </c>
      <c r="Q20" s="74"/>
      <c r="R20" s="74"/>
      <c r="S20" s="20"/>
    </row>
    <row r="21" spans="1:19" s="21" customFormat="1" ht="17.45" customHeight="1" x14ac:dyDescent="0.2">
      <c r="A21" s="42">
        <f t="shared" si="0"/>
        <v>46</v>
      </c>
      <c r="B21" s="98">
        <v>45609</v>
      </c>
      <c r="C21" s="99"/>
      <c r="D21" s="96" t="str">
        <f t="shared" si="2"/>
        <v>onsdag</v>
      </c>
      <c r="E21" s="97"/>
      <c r="F21" s="44"/>
      <c r="G21" s="44"/>
      <c r="H21" s="94"/>
      <c r="I21" s="95"/>
      <c r="J21" s="44"/>
      <c r="K21" s="44"/>
      <c r="L21" s="79">
        <f t="shared" si="1"/>
        <v>0</v>
      </c>
      <c r="M21" s="80"/>
      <c r="N21" s="45">
        <f t="shared" si="5"/>
        <v>795</v>
      </c>
      <c r="O21" s="46">
        <f t="shared" si="3"/>
        <v>13</v>
      </c>
      <c r="P21" s="46">
        <f t="shared" si="4"/>
        <v>15</v>
      </c>
      <c r="Q21" s="74"/>
      <c r="R21" s="74"/>
      <c r="S21" s="20"/>
    </row>
    <row r="22" spans="1:19" s="21" customFormat="1" ht="17.45" customHeight="1" x14ac:dyDescent="0.2">
      <c r="A22" s="42">
        <f t="shared" si="0"/>
        <v>46</v>
      </c>
      <c r="B22" s="98">
        <v>45610</v>
      </c>
      <c r="C22" s="99"/>
      <c r="D22" s="96" t="str">
        <f t="shared" si="2"/>
        <v>torsdag</v>
      </c>
      <c r="E22" s="97"/>
      <c r="F22" s="44"/>
      <c r="G22" s="44"/>
      <c r="H22" s="94"/>
      <c r="I22" s="95"/>
      <c r="J22" s="44"/>
      <c r="K22" s="44"/>
      <c r="L22" s="79">
        <f t="shared" si="1"/>
        <v>0</v>
      </c>
      <c r="M22" s="80"/>
      <c r="N22" s="45">
        <f t="shared" si="5"/>
        <v>795</v>
      </c>
      <c r="O22" s="46">
        <f t="shared" si="3"/>
        <v>13</v>
      </c>
      <c r="P22" s="46">
        <f t="shared" si="4"/>
        <v>15</v>
      </c>
      <c r="Q22" s="74"/>
      <c r="R22" s="74"/>
      <c r="S22" s="20"/>
    </row>
    <row r="23" spans="1:19" s="21" customFormat="1" ht="17.45" customHeight="1" x14ac:dyDescent="0.2">
      <c r="A23" s="42">
        <f t="shared" si="0"/>
        <v>46</v>
      </c>
      <c r="B23" s="98">
        <v>45611</v>
      </c>
      <c r="C23" s="99"/>
      <c r="D23" s="96" t="str">
        <f t="shared" si="2"/>
        <v>fredag</v>
      </c>
      <c r="E23" s="97"/>
      <c r="F23" s="44"/>
      <c r="G23" s="44"/>
      <c r="H23" s="94"/>
      <c r="I23" s="95"/>
      <c r="J23" s="44"/>
      <c r="K23" s="44"/>
      <c r="L23" s="79">
        <f t="shared" si="1"/>
        <v>0</v>
      </c>
      <c r="M23" s="80"/>
      <c r="N23" s="45">
        <f t="shared" si="5"/>
        <v>795</v>
      </c>
      <c r="O23" s="46">
        <f t="shared" si="3"/>
        <v>13</v>
      </c>
      <c r="P23" s="46">
        <f t="shared" si="4"/>
        <v>15</v>
      </c>
      <c r="Q23" s="74"/>
      <c r="R23" s="74"/>
      <c r="S23" s="20"/>
    </row>
    <row r="24" spans="1:19" s="21" customFormat="1" ht="17.45" customHeight="1" x14ac:dyDescent="0.2">
      <c r="A24" s="42">
        <f t="shared" si="0"/>
        <v>46</v>
      </c>
      <c r="B24" s="98">
        <v>45612</v>
      </c>
      <c r="C24" s="99"/>
      <c r="D24" s="96" t="str">
        <f t="shared" si="2"/>
        <v>lördag</v>
      </c>
      <c r="E24" s="97"/>
      <c r="F24" s="44"/>
      <c r="G24" s="44"/>
      <c r="H24" s="94"/>
      <c r="I24" s="95"/>
      <c r="J24" s="44"/>
      <c r="K24" s="44"/>
      <c r="L24" s="79">
        <f t="shared" si="1"/>
        <v>0</v>
      </c>
      <c r="M24" s="80"/>
      <c r="N24" s="45">
        <f t="shared" si="5"/>
        <v>795</v>
      </c>
      <c r="O24" s="46">
        <f t="shared" si="3"/>
        <v>13</v>
      </c>
      <c r="P24" s="46">
        <f t="shared" si="4"/>
        <v>15</v>
      </c>
      <c r="Q24" s="74"/>
      <c r="R24" s="74"/>
      <c r="S24" s="20"/>
    </row>
    <row r="25" spans="1:19" s="21" customFormat="1" ht="17.45" customHeight="1" x14ac:dyDescent="0.2">
      <c r="A25" s="42">
        <f t="shared" si="0"/>
        <v>46</v>
      </c>
      <c r="B25" s="98">
        <v>45613</v>
      </c>
      <c r="C25" s="99"/>
      <c r="D25" s="96" t="str">
        <f t="shared" si="2"/>
        <v>söndag</v>
      </c>
      <c r="E25" s="97"/>
      <c r="F25" s="44"/>
      <c r="G25" s="44"/>
      <c r="H25" s="94"/>
      <c r="I25" s="95"/>
      <c r="J25" s="44"/>
      <c r="K25" s="44"/>
      <c r="L25" s="79">
        <f t="shared" si="1"/>
        <v>0</v>
      </c>
      <c r="M25" s="80"/>
      <c r="N25" s="45">
        <f t="shared" si="5"/>
        <v>795</v>
      </c>
      <c r="O25" s="46">
        <f t="shared" si="3"/>
        <v>13</v>
      </c>
      <c r="P25" s="46">
        <f t="shared" si="4"/>
        <v>15</v>
      </c>
      <c r="Q25" s="74"/>
      <c r="R25" s="74"/>
      <c r="S25" s="20"/>
    </row>
    <row r="26" spans="1:19" s="21" customFormat="1" ht="17.45" customHeight="1" x14ac:dyDescent="0.2">
      <c r="A26" s="42">
        <f t="shared" si="0"/>
        <v>47</v>
      </c>
      <c r="B26" s="98">
        <v>45614</v>
      </c>
      <c r="C26" s="99"/>
      <c r="D26" s="96" t="str">
        <f t="shared" si="2"/>
        <v>måndag</v>
      </c>
      <c r="E26" s="97"/>
      <c r="F26" s="44"/>
      <c r="G26" s="44"/>
      <c r="H26" s="94"/>
      <c r="I26" s="95"/>
      <c r="J26" s="44"/>
      <c r="K26" s="44"/>
      <c r="L26" s="79">
        <f t="shared" si="1"/>
        <v>0</v>
      </c>
      <c r="M26" s="80"/>
      <c r="N26" s="45">
        <f t="shared" si="5"/>
        <v>795</v>
      </c>
      <c r="O26" s="46">
        <f t="shared" si="3"/>
        <v>13</v>
      </c>
      <c r="P26" s="46">
        <f t="shared" si="4"/>
        <v>15</v>
      </c>
      <c r="Q26" s="74"/>
      <c r="R26" s="74"/>
      <c r="S26" s="20"/>
    </row>
    <row r="27" spans="1:19" s="21" customFormat="1" ht="17.45" customHeight="1" x14ac:dyDescent="0.2">
      <c r="A27" s="42">
        <f t="shared" si="0"/>
        <v>47</v>
      </c>
      <c r="B27" s="98">
        <v>45615</v>
      </c>
      <c r="C27" s="99"/>
      <c r="D27" s="96" t="str">
        <f t="shared" si="2"/>
        <v>tisdag</v>
      </c>
      <c r="E27" s="97"/>
      <c r="F27" s="44"/>
      <c r="G27" s="44"/>
      <c r="H27" s="94"/>
      <c r="I27" s="95"/>
      <c r="J27" s="44"/>
      <c r="K27" s="44"/>
      <c r="L27" s="79">
        <f t="shared" si="1"/>
        <v>0</v>
      </c>
      <c r="M27" s="80"/>
      <c r="N27" s="45">
        <f t="shared" si="5"/>
        <v>795</v>
      </c>
      <c r="O27" s="46">
        <f t="shared" si="3"/>
        <v>13</v>
      </c>
      <c r="P27" s="46">
        <f t="shared" si="4"/>
        <v>15</v>
      </c>
      <c r="Q27" s="74"/>
      <c r="R27" s="74"/>
      <c r="S27" s="20"/>
    </row>
    <row r="28" spans="1:19" s="21" customFormat="1" ht="17.45" customHeight="1" x14ac:dyDescent="0.2">
      <c r="A28" s="42">
        <f t="shared" si="0"/>
        <v>47</v>
      </c>
      <c r="B28" s="98">
        <v>45616</v>
      </c>
      <c r="C28" s="99"/>
      <c r="D28" s="96" t="str">
        <f t="shared" si="2"/>
        <v>onsdag</v>
      </c>
      <c r="E28" s="97"/>
      <c r="F28" s="44"/>
      <c r="G28" s="44"/>
      <c r="H28" s="94"/>
      <c r="I28" s="95"/>
      <c r="J28" s="44"/>
      <c r="K28" s="44"/>
      <c r="L28" s="79">
        <f t="shared" si="1"/>
        <v>0</v>
      </c>
      <c r="M28" s="80"/>
      <c r="N28" s="45">
        <f t="shared" si="5"/>
        <v>795</v>
      </c>
      <c r="O28" s="46">
        <f t="shared" si="3"/>
        <v>13</v>
      </c>
      <c r="P28" s="46">
        <f t="shared" si="4"/>
        <v>15</v>
      </c>
      <c r="Q28" s="74"/>
      <c r="R28" s="74"/>
      <c r="S28" s="20"/>
    </row>
    <row r="29" spans="1:19" s="21" customFormat="1" ht="17.45" customHeight="1" x14ac:dyDescent="0.2">
      <c r="A29" s="42">
        <f t="shared" si="0"/>
        <v>47</v>
      </c>
      <c r="B29" s="98">
        <v>45617</v>
      </c>
      <c r="C29" s="99"/>
      <c r="D29" s="96" t="str">
        <f t="shared" si="2"/>
        <v>torsdag</v>
      </c>
      <c r="E29" s="97"/>
      <c r="F29" s="44"/>
      <c r="G29" s="44"/>
      <c r="H29" s="94"/>
      <c r="I29" s="95"/>
      <c r="J29" s="44"/>
      <c r="K29" s="44"/>
      <c r="L29" s="79">
        <f t="shared" si="1"/>
        <v>0</v>
      </c>
      <c r="M29" s="80"/>
      <c r="N29" s="45">
        <f t="shared" si="5"/>
        <v>795</v>
      </c>
      <c r="O29" s="46">
        <f t="shared" si="3"/>
        <v>13</v>
      </c>
      <c r="P29" s="46">
        <f t="shared" si="4"/>
        <v>15</v>
      </c>
      <c r="Q29" s="74"/>
      <c r="R29" s="74"/>
      <c r="S29" s="20"/>
    </row>
    <row r="30" spans="1:19" s="21" customFormat="1" ht="17.45" customHeight="1" x14ac:dyDescent="0.2">
      <c r="A30" s="42">
        <f t="shared" si="0"/>
        <v>47</v>
      </c>
      <c r="B30" s="98">
        <v>45618</v>
      </c>
      <c r="C30" s="99"/>
      <c r="D30" s="96" t="str">
        <f t="shared" si="2"/>
        <v>fredag</v>
      </c>
      <c r="E30" s="97"/>
      <c r="F30" s="44"/>
      <c r="G30" s="44"/>
      <c r="H30" s="94"/>
      <c r="I30" s="95"/>
      <c r="J30" s="44"/>
      <c r="K30" s="44"/>
      <c r="L30" s="79">
        <f t="shared" si="1"/>
        <v>0</v>
      </c>
      <c r="M30" s="80"/>
      <c r="N30" s="45">
        <f t="shared" si="5"/>
        <v>795</v>
      </c>
      <c r="O30" s="46">
        <f t="shared" si="3"/>
        <v>13</v>
      </c>
      <c r="P30" s="46">
        <f t="shared" si="4"/>
        <v>15</v>
      </c>
      <c r="Q30" s="74"/>
      <c r="R30" s="74"/>
      <c r="S30" s="20"/>
    </row>
    <row r="31" spans="1:19" s="21" customFormat="1" ht="17.45" customHeight="1" x14ac:dyDescent="0.2">
      <c r="A31" s="42">
        <f t="shared" si="0"/>
        <v>47</v>
      </c>
      <c r="B31" s="98">
        <v>45619</v>
      </c>
      <c r="C31" s="99"/>
      <c r="D31" s="96" t="str">
        <f t="shared" si="2"/>
        <v>lördag</v>
      </c>
      <c r="E31" s="97"/>
      <c r="F31" s="44"/>
      <c r="G31" s="44"/>
      <c r="H31" s="94"/>
      <c r="I31" s="95"/>
      <c r="J31" s="44"/>
      <c r="K31" s="44"/>
      <c r="L31" s="79">
        <f t="shared" si="1"/>
        <v>0</v>
      </c>
      <c r="M31" s="80"/>
      <c r="N31" s="45">
        <f t="shared" si="5"/>
        <v>795</v>
      </c>
      <c r="O31" s="46">
        <f t="shared" si="3"/>
        <v>13</v>
      </c>
      <c r="P31" s="46">
        <f t="shared" si="4"/>
        <v>15</v>
      </c>
      <c r="Q31" s="74"/>
      <c r="R31" s="74"/>
      <c r="S31" s="20"/>
    </row>
    <row r="32" spans="1:19" s="21" customFormat="1" ht="17.45" customHeight="1" x14ac:dyDescent="0.2">
      <c r="A32" s="42">
        <f t="shared" si="0"/>
        <v>47</v>
      </c>
      <c r="B32" s="98">
        <v>45620</v>
      </c>
      <c r="C32" s="99"/>
      <c r="D32" s="96" t="str">
        <f t="shared" si="2"/>
        <v>söndag</v>
      </c>
      <c r="E32" s="97"/>
      <c r="F32" s="44"/>
      <c r="G32" s="44"/>
      <c r="H32" s="94"/>
      <c r="I32" s="95"/>
      <c r="J32" s="44"/>
      <c r="K32" s="44"/>
      <c r="L32" s="79">
        <f t="shared" si="1"/>
        <v>0</v>
      </c>
      <c r="M32" s="80"/>
      <c r="N32" s="45">
        <f t="shared" si="5"/>
        <v>795</v>
      </c>
      <c r="O32" s="46">
        <f t="shared" si="3"/>
        <v>13</v>
      </c>
      <c r="P32" s="46">
        <f t="shared" si="4"/>
        <v>15</v>
      </c>
      <c r="Q32" s="74"/>
      <c r="R32" s="74"/>
      <c r="S32" s="20"/>
    </row>
    <row r="33" spans="1:19" s="21" customFormat="1" ht="17.45" customHeight="1" x14ac:dyDescent="0.2">
      <c r="A33" s="42">
        <f t="shared" si="0"/>
        <v>48</v>
      </c>
      <c r="B33" s="98">
        <v>45621</v>
      </c>
      <c r="C33" s="99"/>
      <c r="D33" s="96" t="str">
        <f t="shared" si="2"/>
        <v>måndag</v>
      </c>
      <c r="E33" s="97"/>
      <c r="F33" s="44"/>
      <c r="G33" s="44"/>
      <c r="H33" s="94"/>
      <c r="I33" s="95"/>
      <c r="J33" s="44"/>
      <c r="K33" s="44"/>
      <c r="L33" s="79">
        <f t="shared" si="1"/>
        <v>0</v>
      </c>
      <c r="M33" s="80"/>
      <c r="N33" s="45">
        <f t="shared" si="5"/>
        <v>795</v>
      </c>
      <c r="O33" s="46">
        <f t="shared" si="3"/>
        <v>13</v>
      </c>
      <c r="P33" s="46">
        <f t="shared" si="4"/>
        <v>15</v>
      </c>
      <c r="Q33" s="74"/>
      <c r="R33" s="74"/>
      <c r="S33" s="20"/>
    </row>
    <row r="34" spans="1:19" s="21" customFormat="1" ht="17.45" customHeight="1" x14ac:dyDescent="0.2">
      <c r="A34" s="42">
        <f t="shared" si="0"/>
        <v>48</v>
      </c>
      <c r="B34" s="98">
        <v>45622</v>
      </c>
      <c r="C34" s="99"/>
      <c r="D34" s="96" t="str">
        <f t="shared" si="2"/>
        <v>tisdag</v>
      </c>
      <c r="E34" s="97"/>
      <c r="F34" s="44"/>
      <c r="G34" s="44"/>
      <c r="H34" s="94"/>
      <c r="I34" s="95"/>
      <c r="J34" s="44"/>
      <c r="K34" s="44"/>
      <c r="L34" s="79">
        <f t="shared" si="1"/>
        <v>0</v>
      </c>
      <c r="M34" s="80"/>
      <c r="N34" s="45">
        <f t="shared" si="5"/>
        <v>795</v>
      </c>
      <c r="O34" s="46">
        <f t="shared" si="3"/>
        <v>13</v>
      </c>
      <c r="P34" s="46">
        <f t="shared" si="4"/>
        <v>15</v>
      </c>
      <c r="Q34" s="74"/>
      <c r="R34" s="74"/>
      <c r="S34" s="20"/>
    </row>
    <row r="35" spans="1:19" s="21" customFormat="1" ht="17.45" customHeight="1" x14ac:dyDescent="0.2">
      <c r="A35" s="42">
        <f t="shared" si="0"/>
        <v>48</v>
      </c>
      <c r="B35" s="98">
        <v>45623</v>
      </c>
      <c r="C35" s="99"/>
      <c r="D35" s="96" t="str">
        <f t="shared" si="2"/>
        <v>onsdag</v>
      </c>
      <c r="E35" s="97"/>
      <c r="F35" s="44"/>
      <c r="G35" s="44"/>
      <c r="H35" s="94"/>
      <c r="I35" s="95"/>
      <c r="J35" s="44"/>
      <c r="K35" s="44"/>
      <c r="L35" s="79">
        <f t="shared" si="1"/>
        <v>0</v>
      </c>
      <c r="M35" s="80"/>
      <c r="N35" s="45">
        <f t="shared" si="5"/>
        <v>795</v>
      </c>
      <c r="O35" s="46">
        <f t="shared" si="3"/>
        <v>13</v>
      </c>
      <c r="P35" s="46">
        <f t="shared" si="4"/>
        <v>15</v>
      </c>
      <c r="Q35" s="74"/>
      <c r="R35" s="74"/>
      <c r="S35" s="20"/>
    </row>
    <row r="36" spans="1:19" s="21" customFormat="1" ht="17.45" customHeight="1" x14ac:dyDescent="0.2">
      <c r="A36" s="42">
        <f t="shared" si="0"/>
        <v>48</v>
      </c>
      <c r="B36" s="98">
        <v>45624</v>
      </c>
      <c r="C36" s="99"/>
      <c r="D36" s="96" t="str">
        <f t="shared" si="2"/>
        <v>torsdag</v>
      </c>
      <c r="E36" s="97"/>
      <c r="F36" s="44"/>
      <c r="G36" s="44"/>
      <c r="H36" s="94"/>
      <c r="I36" s="95"/>
      <c r="J36" s="44"/>
      <c r="K36" s="44"/>
      <c r="L36" s="79">
        <f t="shared" si="1"/>
        <v>0</v>
      </c>
      <c r="M36" s="80"/>
      <c r="N36" s="45">
        <f t="shared" si="5"/>
        <v>795</v>
      </c>
      <c r="O36" s="46">
        <f t="shared" si="3"/>
        <v>13</v>
      </c>
      <c r="P36" s="46">
        <f t="shared" si="4"/>
        <v>15</v>
      </c>
      <c r="Q36" s="74"/>
      <c r="R36" s="74"/>
      <c r="S36" s="20"/>
    </row>
    <row r="37" spans="1:19" s="21" customFormat="1" ht="17.45" customHeight="1" x14ac:dyDescent="0.2">
      <c r="A37" s="42">
        <f t="shared" si="0"/>
        <v>48</v>
      </c>
      <c r="B37" s="98">
        <v>45625</v>
      </c>
      <c r="C37" s="99"/>
      <c r="D37" s="96" t="str">
        <f t="shared" si="2"/>
        <v>fredag</v>
      </c>
      <c r="E37" s="97"/>
      <c r="F37" s="44"/>
      <c r="G37" s="44"/>
      <c r="H37" s="94"/>
      <c r="I37" s="95"/>
      <c r="J37" s="44"/>
      <c r="K37" s="44"/>
      <c r="L37" s="79">
        <f t="shared" si="1"/>
        <v>0</v>
      </c>
      <c r="M37" s="80"/>
      <c r="N37" s="45">
        <f t="shared" si="5"/>
        <v>795</v>
      </c>
      <c r="O37" s="46">
        <f t="shared" si="3"/>
        <v>13</v>
      </c>
      <c r="P37" s="46">
        <f t="shared" si="4"/>
        <v>15</v>
      </c>
      <c r="Q37" s="74"/>
      <c r="R37" s="74"/>
      <c r="S37" s="20"/>
    </row>
    <row r="38" spans="1:19" s="21" customFormat="1" ht="17.45" customHeight="1" x14ac:dyDescent="0.2">
      <c r="A38" s="42">
        <f t="shared" si="0"/>
        <v>48</v>
      </c>
      <c r="B38" s="98">
        <v>45626</v>
      </c>
      <c r="C38" s="99"/>
      <c r="D38" s="96" t="str">
        <f t="shared" si="2"/>
        <v>lördag</v>
      </c>
      <c r="E38" s="97"/>
      <c r="F38" s="44"/>
      <c r="G38" s="44"/>
      <c r="H38" s="94"/>
      <c r="I38" s="95"/>
      <c r="J38" s="44"/>
      <c r="K38" s="44"/>
      <c r="L38" s="79">
        <f t="shared" si="1"/>
        <v>0</v>
      </c>
      <c r="M38" s="80"/>
      <c r="N38" s="45">
        <f t="shared" si="5"/>
        <v>795</v>
      </c>
      <c r="O38" s="46">
        <f t="shared" si="3"/>
        <v>13</v>
      </c>
      <c r="P38" s="46">
        <f t="shared" si="4"/>
        <v>15</v>
      </c>
      <c r="Q38" s="74"/>
      <c r="R38" s="74"/>
      <c r="S38" s="20"/>
    </row>
    <row r="39" spans="1:19" s="21" customFormat="1" ht="17.45" hidden="1" customHeight="1" outlineLevel="1" x14ac:dyDescent="0.2">
      <c r="A39" s="52"/>
      <c r="B39" s="125"/>
      <c r="C39" s="126"/>
      <c r="D39" s="127"/>
      <c r="E39" s="128"/>
      <c r="F39" s="53"/>
      <c r="G39" s="53"/>
      <c r="H39" s="129"/>
      <c r="I39" s="130"/>
      <c r="J39" s="53"/>
      <c r="K39" s="53"/>
      <c r="L39" s="131"/>
      <c r="M39" s="132"/>
      <c r="N39" s="54"/>
      <c r="O39" s="54"/>
      <c r="P39" s="54"/>
      <c r="Q39" s="133"/>
      <c r="R39" s="133"/>
      <c r="S39" s="20"/>
    </row>
    <row r="40" spans="1:19" collapsed="1" x14ac:dyDescent="0.2"/>
    <row r="41" spans="1:19" x14ac:dyDescent="0.2"/>
    <row r="42" spans="1:19" x14ac:dyDescent="0.2"/>
    <row r="43" spans="1:19" ht="13.15" customHeight="1" x14ac:dyDescent="0.2">
      <c r="A43" s="31"/>
      <c r="C43" s="92" t="s">
        <v>14</v>
      </c>
      <c r="D43" s="93"/>
      <c r="E43" s="92" t="s">
        <v>13</v>
      </c>
      <c r="F43" s="93"/>
      <c r="G43" s="92" t="s">
        <v>15</v>
      </c>
      <c r="H43" s="93"/>
      <c r="I43" s="92" t="s">
        <v>16</v>
      </c>
      <c r="J43" s="93"/>
      <c r="K43" s="92" t="s">
        <v>16</v>
      </c>
      <c r="L43" s="93"/>
      <c r="M43" s="32"/>
      <c r="N43"/>
      <c r="O43"/>
      <c r="S43"/>
    </row>
    <row r="44" spans="1:19" ht="13.15" customHeight="1" x14ac:dyDescent="0.2">
      <c r="A44"/>
      <c r="B44" s="41" t="s">
        <v>18</v>
      </c>
      <c r="C44" s="39" t="s">
        <v>3</v>
      </c>
      <c r="D44" s="39" t="s">
        <v>4</v>
      </c>
      <c r="E44" s="86" t="s">
        <v>4</v>
      </c>
      <c r="F44" s="87"/>
      <c r="G44" s="39" t="s">
        <v>3</v>
      </c>
      <c r="H44" s="39" t="s">
        <v>4</v>
      </c>
      <c r="I44" s="86" t="s">
        <v>11</v>
      </c>
      <c r="J44" s="87"/>
      <c r="K44" s="40" t="s">
        <v>3</v>
      </c>
      <c r="L44" s="40" t="s">
        <v>4</v>
      </c>
      <c r="M44" s="8"/>
      <c r="N44"/>
      <c r="O44"/>
    </row>
    <row r="45" spans="1:19" ht="13.15" customHeight="1" x14ac:dyDescent="0.2">
      <c r="A45"/>
      <c r="B45" s="58" t="str">
        <f>Oktober!B45</f>
        <v>Vinter</v>
      </c>
      <c r="C45" s="5">
        <f>Oktober!C45</f>
        <v>8</v>
      </c>
      <c r="D45" s="51">
        <f>Oktober!D45</f>
        <v>0</v>
      </c>
      <c r="E45" s="113">
        <f>Oktober!E45:F45</f>
        <v>30</v>
      </c>
      <c r="F45" s="114"/>
      <c r="G45" s="50">
        <f>Oktober!G45</f>
        <v>16</v>
      </c>
      <c r="H45" s="50">
        <f>Oktober!H45</f>
        <v>40</v>
      </c>
      <c r="I45" s="88">
        <f>IF(ISNUMBER(G45),60*(G45-C45)+H45-D45-E45,0)</f>
        <v>490</v>
      </c>
      <c r="J45" s="89"/>
      <c r="K45" s="37">
        <f>IFERROR(TRUNC(I45/60),"")</f>
        <v>8</v>
      </c>
      <c r="L45" s="38">
        <f>IFERROR(I45-K45*60,"")</f>
        <v>10</v>
      </c>
      <c r="M45" s="33"/>
      <c r="N45"/>
      <c r="O45" s="4"/>
      <c r="S45" s="4"/>
    </row>
    <row r="46" spans="1:19" ht="13.15" customHeight="1" x14ac:dyDescent="0.2">
      <c r="A46"/>
      <c r="B46" s="58" t="str">
        <f>Oktober!B46</f>
        <v>Sommar</v>
      </c>
      <c r="C46" s="50">
        <f>Oktober!C46</f>
        <v>8</v>
      </c>
      <c r="D46" s="51">
        <f>Oktober!D46</f>
        <v>0</v>
      </c>
      <c r="E46" s="113">
        <f>Oktober!E46:F46</f>
        <v>45</v>
      </c>
      <c r="F46" s="114"/>
      <c r="G46" s="50">
        <f>Oktober!G46</f>
        <v>16</v>
      </c>
      <c r="H46" s="50">
        <f>Oktober!H46</f>
        <v>0</v>
      </c>
      <c r="I46" s="90">
        <f>IF(ISNUMBER(G46),60*(G46-C46)+H46-D46-E46,0)</f>
        <v>435</v>
      </c>
      <c r="J46" s="91"/>
      <c r="K46" s="37">
        <f>IFERROR(TRUNC(I46/60),"")</f>
        <v>7</v>
      </c>
      <c r="L46" s="38">
        <f>IFERROR(I46-K46*60,"")</f>
        <v>15</v>
      </c>
      <c r="M46" s="33"/>
      <c r="N46"/>
      <c r="O46" s="4"/>
      <c r="S46" s="4"/>
    </row>
    <row r="47" spans="1:19" ht="13.15" customHeight="1" x14ac:dyDescent="0.2">
      <c r="D47" s="55" t="s">
        <v>12</v>
      </c>
      <c r="E47" s="55"/>
      <c r="F47" s="65">
        <f>Oktober!F47:G47</f>
        <v>100</v>
      </c>
      <c r="G47" s="66"/>
      <c r="H47" s="55" t="s">
        <v>23</v>
      </c>
      <c r="I47" s="56"/>
      <c r="J47" s="56"/>
      <c r="K47" s="56"/>
      <c r="L47" s="57">
        <f>F47/100</f>
        <v>1</v>
      </c>
    </row>
  </sheetData>
  <sheetProtection sheet="1" objects="1" scenarios="1" formatCells="0" autoFilter="0"/>
  <mergeCells count="181">
    <mergeCell ref="Q8:R8"/>
    <mergeCell ref="B9:C9"/>
    <mergeCell ref="D9:E9"/>
    <mergeCell ref="H9:I9"/>
    <mergeCell ref="L9:M9"/>
    <mergeCell ref="Q9:R9"/>
    <mergeCell ref="A1:R1"/>
    <mergeCell ref="Q2:R2"/>
    <mergeCell ref="B4:H4"/>
    <mergeCell ref="L4:M4"/>
    <mergeCell ref="F7:G7"/>
    <mergeCell ref="H7:I7"/>
    <mergeCell ref="J7:K7"/>
    <mergeCell ref="O7:P7"/>
    <mergeCell ref="B8:C8"/>
    <mergeCell ref="B10:C10"/>
    <mergeCell ref="D10:E10"/>
    <mergeCell ref="H10:I10"/>
    <mergeCell ref="L10:M10"/>
    <mergeCell ref="Q10:R10"/>
    <mergeCell ref="B11:C11"/>
    <mergeCell ref="D11:E11"/>
    <mergeCell ref="H11:I11"/>
    <mergeCell ref="L11:M11"/>
    <mergeCell ref="Q11:R11"/>
    <mergeCell ref="B12:C12"/>
    <mergeCell ref="D12:E12"/>
    <mergeCell ref="H12:I12"/>
    <mergeCell ref="L12:M12"/>
    <mergeCell ref="Q12:R12"/>
    <mergeCell ref="B13:C13"/>
    <mergeCell ref="D13:E13"/>
    <mergeCell ref="H13:I13"/>
    <mergeCell ref="L13:M13"/>
    <mergeCell ref="Q13:R13"/>
    <mergeCell ref="B14:C14"/>
    <mergeCell ref="D14:E14"/>
    <mergeCell ref="H14:I14"/>
    <mergeCell ref="L14:M14"/>
    <mergeCell ref="Q14:R14"/>
    <mergeCell ref="B15:C15"/>
    <mergeCell ref="D15:E15"/>
    <mergeCell ref="H15:I15"/>
    <mergeCell ref="L15:M15"/>
    <mergeCell ref="Q15:R15"/>
    <mergeCell ref="B16:C16"/>
    <mergeCell ref="D16:E16"/>
    <mergeCell ref="H16:I16"/>
    <mergeCell ref="L16:M16"/>
    <mergeCell ref="Q16:R16"/>
    <mergeCell ref="B17:C17"/>
    <mergeCell ref="D17:E17"/>
    <mergeCell ref="H17:I17"/>
    <mergeCell ref="L17:M17"/>
    <mergeCell ref="Q17:R17"/>
    <mergeCell ref="B18:C18"/>
    <mergeCell ref="D18:E18"/>
    <mergeCell ref="H18:I18"/>
    <mergeCell ref="L18:M18"/>
    <mergeCell ref="Q18:R18"/>
    <mergeCell ref="B19:C19"/>
    <mergeCell ref="D19:E19"/>
    <mergeCell ref="H19:I19"/>
    <mergeCell ref="L19:M19"/>
    <mergeCell ref="Q19:R19"/>
    <mergeCell ref="B20:C20"/>
    <mergeCell ref="D20:E20"/>
    <mergeCell ref="H20:I20"/>
    <mergeCell ref="L20:M20"/>
    <mergeCell ref="Q20:R20"/>
    <mergeCell ref="B21:C21"/>
    <mergeCell ref="D21:E21"/>
    <mergeCell ref="H21:I21"/>
    <mergeCell ref="L21:M21"/>
    <mergeCell ref="Q21:R21"/>
    <mergeCell ref="B22:C22"/>
    <mergeCell ref="D22:E22"/>
    <mergeCell ref="H22:I22"/>
    <mergeCell ref="L22:M22"/>
    <mergeCell ref="Q22:R22"/>
    <mergeCell ref="B23:C23"/>
    <mergeCell ref="D23:E23"/>
    <mergeCell ref="H23:I23"/>
    <mergeCell ref="L23:M23"/>
    <mergeCell ref="Q23:R23"/>
    <mergeCell ref="B24:C24"/>
    <mergeCell ref="D24:E24"/>
    <mergeCell ref="H24:I24"/>
    <mergeCell ref="L24:M24"/>
    <mergeCell ref="Q24:R24"/>
    <mergeCell ref="B25:C25"/>
    <mergeCell ref="D25:E25"/>
    <mergeCell ref="H25:I25"/>
    <mergeCell ref="L25:M25"/>
    <mergeCell ref="Q25:R25"/>
    <mergeCell ref="B26:C26"/>
    <mergeCell ref="D26:E26"/>
    <mergeCell ref="H26:I26"/>
    <mergeCell ref="L26:M26"/>
    <mergeCell ref="Q26:R26"/>
    <mergeCell ref="B27:C27"/>
    <mergeCell ref="D27:E27"/>
    <mergeCell ref="H27:I27"/>
    <mergeCell ref="L27:M27"/>
    <mergeCell ref="Q27:R27"/>
    <mergeCell ref="B28:C28"/>
    <mergeCell ref="D28:E28"/>
    <mergeCell ref="H28:I28"/>
    <mergeCell ref="L28:M28"/>
    <mergeCell ref="Q28:R28"/>
    <mergeCell ref="B29:C29"/>
    <mergeCell ref="D29:E29"/>
    <mergeCell ref="H29:I29"/>
    <mergeCell ref="L29:M29"/>
    <mergeCell ref="Q29:R29"/>
    <mergeCell ref="B30:C30"/>
    <mergeCell ref="D30:E30"/>
    <mergeCell ref="H30:I30"/>
    <mergeCell ref="L30:M30"/>
    <mergeCell ref="Q30:R30"/>
    <mergeCell ref="B31:C31"/>
    <mergeCell ref="D31:E31"/>
    <mergeCell ref="H31:I31"/>
    <mergeCell ref="L31:M31"/>
    <mergeCell ref="Q31:R31"/>
    <mergeCell ref="Q34:R34"/>
    <mergeCell ref="B35:C35"/>
    <mergeCell ref="D35:E35"/>
    <mergeCell ref="H35:I35"/>
    <mergeCell ref="L35:M35"/>
    <mergeCell ref="Q35:R35"/>
    <mergeCell ref="B32:C32"/>
    <mergeCell ref="D32:E32"/>
    <mergeCell ref="H32:I32"/>
    <mergeCell ref="L32:M32"/>
    <mergeCell ref="Q32:R32"/>
    <mergeCell ref="B33:C33"/>
    <mergeCell ref="D33:E33"/>
    <mergeCell ref="H33:I33"/>
    <mergeCell ref="L33:M33"/>
    <mergeCell ref="Q33:R33"/>
    <mergeCell ref="Q38:R38"/>
    <mergeCell ref="B39:C39"/>
    <mergeCell ref="D39:E39"/>
    <mergeCell ref="H39:I39"/>
    <mergeCell ref="L39:M39"/>
    <mergeCell ref="Q39:R39"/>
    <mergeCell ref="B36:C36"/>
    <mergeCell ref="D36:E36"/>
    <mergeCell ref="H36:I36"/>
    <mergeCell ref="L36:M36"/>
    <mergeCell ref="Q36:R36"/>
    <mergeCell ref="B37:C37"/>
    <mergeCell ref="D37:E37"/>
    <mergeCell ref="H37:I37"/>
    <mergeCell ref="L37:M37"/>
    <mergeCell ref="Q37:R37"/>
    <mergeCell ref="F47:G47"/>
    <mergeCell ref="L7:M7"/>
    <mergeCell ref="L8:M8"/>
    <mergeCell ref="E44:F44"/>
    <mergeCell ref="I44:J44"/>
    <mergeCell ref="E45:F45"/>
    <mergeCell ref="I45:J45"/>
    <mergeCell ref="E46:F46"/>
    <mergeCell ref="I46:J46"/>
    <mergeCell ref="D8:E8"/>
    <mergeCell ref="H8:I8"/>
    <mergeCell ref="C43:D43"/>
    <mergeCell ref="E43:F43"/>
    <mergeCell ref="G43:H43"/>
    <mergeCell ref="I43:J43"/>
    <mergeCell ref="K43:L43"/>
    <mergeCell ref="B38:C38"/>
    <mergeCell ref="D38:E38"/>
    <mergeCell ref="H38:I38"/>
    <mergeCell ref="L38:M38"/>
    <mergeCell ref="B34:C34"/>
    <mergeCell ref="D34:E34"/>
    <mergeCell ref="H34:I34"/>
    <mergeCell ref="L34:M34"/>
  </mergeCells>
  <conditionalFormatting sqref="I45">
    <cfRule type="cellIs" dxfId="17" priority="10" stopIfTrue="1" operator="lessThanOrEqual">
      <formula>-1</formula>
    </cfRule>
  </conditionalFormatting>
  <conditionalFormatting sqref="K44:M46">
    <cfRule type="cellIs" dxfId="16" priority="9" stopIfTrue="1" operator="lessThan">
      <formula>-1</formula>
    </cfRule>
  </conditionalFormatting>
  <conditionalFormatting sqref="I46">
    <cfRule type="cellIs" dxfId="15" priority="8" stopIfTrue="1" operator="lessThanOrEqual">
      <formula>-1</formula>
    </cfRule>
  </conditionalFormatting>
  <conditionalFormatting sqref="D39:E39">
    <cfRule type="containsText" dxfId="14" priority="6" operator="containsText" text="söndag">
      <formula>NOT(ISERROR(SEARCH("söndag",D39)))</formula>
    </cfRule>
    <cfRule type="containsText" dxfId="13" priority="7" operator="containsText" text="lördag">
      <formula>NOT(ISERROR(SEARCH("lördag",D39)))</formula>
    </cfRule>
  </conditionalFormatting>
  <conditionalFormatting sqref="A9:A39">
    <cfRule type="expression" dxfId="12" priority="5">
      <formula>(ISODD(A9))</formula>
    </cfRule>
  </conditionalFormatting>
  <conditionalFormatting sqref="B9:C39">
    <cfRule type="cellIs" dxfId="11" priority="3" operator="equal">
      <formula>TODAY()</formula>
    </cfRule>
    <cfRule type="expression" dxfId="10" priority="4">
      <formula>(ISODD(A9))</formula>
    </cfRule>
  </conditionalFormatting>
  <conditionalFormatting sqref="D9:E38">
    <cfRule type="containsText" dxfId="9" priority="1" operator="containsText" text="söndag">
      <formula>NOT(ISERROR(SEARCH("söndag",D9)))</formula>
    </cfRule>
    <cfRule type="containsText" dxfId="8" priority="2" operator="containsText" text="lördag">
      <formula>NOT(ISERROR(SEARCH("lördag",D9)))</formula>
    </cfRule>
  </conditionalFormatting>
  <pageMargins left="0.59055118110236227" right="0.39370078740157483" top="0.39370078740157483" bottom="0.39370078740157483" header="0.19685039370078741" footer="0.19685039370078741"/>
  <pageSetup paperSize="9" orientation="portrait" horizontalDpi="4294967293" r:id="rId1"/>
  <headerFooter>
    <oddFooter>&amp;Lwww.vivekasfiffigamallar.se&amp;C&amp;A</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79998168889431442"/>
    <pageSetUpPr fitToPage="1"/>
  </sheetPr>
  <dimension ref="A1:AG47"/>
  <sheetViews>
    <sheetView showGridLines="0" zoomScaleNormal="100" workbookViewId="0">
      <pane xSplit="1" ySplit="8" topLeftCell="B9" activePane="bottomRight" state="frozen"/>
      <selection activeCell="G17" sqref="G17"/>
      <selection pane="topRight" activeCell="G17" sqref="G17"/>
      <selection pane="bottomLeft" activeCell="G17" sqref="G17"/>
      <selection pane="bottomRight" activeCell="B9" sqref="B9:C9"/>
    </sheetView>
  </sheetViews>
  <sheetFormatPr defaultColWidth="0" defaultRowHeight="12.75" outlineLevelRow="1" outlineLevelCol="1" x14ac:dyDescent="0.2"/>
  <cols>
    <col min="1" max="1" width="5.140625" style="16" customWidth="1"/>
    <col min="2" max="2" width="6.42578125" style="17" customWidth="1"/>
    <col min="3" max="5" width="4.28515625" style="17" customWidth="1"/>
    <col min="6" max="11" width="4.28515625" customWidth="1"/>
    <col min="12" max="13" width="4.28515625" style="15" customWidth="1"/>
    <col min="14" max="14" width="7.7109375" style="15" hidden="1" customWidth="1" outlineLevel="1"/>
    <col min="15" max="15" width="3.5703125" style="15" customWidth="1" collapsed="1"/>
    <col min="16" max="16" width="4.28515625" bestFit="1" customWidth="1"/>
    <col min="17" max="17" width="3.5703125" customWidth="1"/>
    <col min="18" max="18" width="23.85546875" customWidth="1"/>
    <col min="19" max="19" width="3.7109375" style="15" customWidth="1"/>
    <col min="20" max="29" width="8.85546875" hidden="1" customWidth="1"/>
    <col min="30" max="33" width="0" hidden="1" customWidth="1"/>
    <col min="34" max="16384" width="8.85546875" hidden="1"/>
  </cols>
  <sheetData>
    <row r="1" spans="1:21" ht="23.25" outlineLevel="1" x14ac:dyDescent="0.35">
      <c r="A1" s="75" t="str">
        <f>November!A1:R1</f>
        <v>Företaget AB</v>
      </c>
      <c r="B1" s="76"/>
      <c r="C1" s="76"/>
      <c r="D1" s="76"/>
      <c r="E1" s="76"/>
      <c r="F1" s="76"/>
      <c r="G1" s="76"/>
      <c r="H1" s="76"/>
      <c r="I1" s="76"/>
      <c r="J1" s="76"/>
      <c r="K1" s="76"/>
      <c r="L1" s="76"/>
      <c r="M1" s="76"/>
      <c r="N1" s="76"/>
      <c r="O1" s="76"/>
      <c r="P1" s="76"/>
      <c r="Q1" s="76"/>
      <c r="R1" s="76"/>
    </row>
    <row r="2" spans="1:21" s="21" customFormat="1" ht="18" x14ac:dyDescent="0.2">
      <c r="A2" s="9" t="s">
        <v>20</v>
      </c>
      <c r="B2" s="18"/>
      <c r="C2" s="18"/>
      <c r="D2" s="18"/>
      <c r="E2" s="18"/>
      <c r="F2" s="10"/>
      <c r="G2" s="11"/>
      <c r="H2" s="19"/>
      <c r="I2"/>
      <c r="J2" s="14"/>
      <c r="K2" s="14"/>
      <c r="N2" s="20"/>
      <c r="O2" s="12"/>
      <c r="P2" s="19"/>
      <c r="Q2" s="77" t="str">
        <f ca="1">MID(CELL("filename",A1),FIND("]",CELL("filename",A1))+1,255)</f>
        <v>December</v>
      </c>
      <c r="R2" s="78"/>
      <c r="S2" s="20"/>
    </row>
    <row r="3" spans="1:21" s="21" customFormat="1" ht="15.75" x14ac:dyDescent="0.2">
      <c r="A3" s="24" t="s">
        <v>0</v>
      </c>
      <c r="B3" s="18"/>
      <c r="C3" s="18"/>
      <c r="D3" s="18"/>
      <c r="E3" s="18"/>
      <c r="F3" s="25"/>
      <c r="Q3" s="13"/>
      <c r="R3" s="14"/>
      <c r="U3" s="20"/>
    </row>
    <row r="4" spans="1:21" s="21" customFormat="1" ht="15.75" x14ac:dyDescent="0.2">
      <c r="A4" s="22" t="s">
        <v>2</v>
      </c>
      <c r="B4" s="122" t="str">
        <f>November!B4:H4</f>
        <v>Förnamn Efternamn</v>
      </c>
      <c r="C4" s="123"/>
      <c r="D4" s="123"/>
      <c r="E4" s="123"/>
      <c r="F4" s="123"/>
      <c r="G4" s="123"/>
      <c r="H4" s="124"/>
      <c r="I4" s="14"/>
      <c r="J4" s="12" t="s">
        <v>1</v>
      </c>
      <c r="L4" s="109">
        <f>November!L4:M4</f>
        <v>1</v>
      </c>
      <c r="M4" s="110"/>
      <c r="N4" s="20"/>
      <c r="O4" s="20"/>
      <c r="U4" s="20"/>
    </row>
    <row r="5" spans="1:21" s="21" customFormat="1" ht="15.75" x14ac:dyDescent="0.2">
      <c r="A5" s="24"/>
      <c r="B5" s="18"/>
      <c r="C5" s="18"/>
      <c r="D5" s="18"/>
      <c r="E5" s="18"/>
      <c r="F5" s="25"/>
      <c r="Q5" s="13"/>
      <c r="R5" s="14"/>
      <c r="U5" s="20"/>
    </row>
    <row r="6" spans="1:21" s="21" customFormat="1" ht="13.9" customHeight="1" x14ac:dyDescent="0.2">
      <c r="A6" s="24"/>
      <c r="B6" s="18"/>
      <c r="C6" s="18"/>
      <c r="D6" s="18"/>
      <c r="E6" s="18"/>
      <c r="F6" s="27"/>
      <c r="G6" s="27"/>
      <c r="L6" s="20"/>
      <c r="M6" s="20"/>
      <c r="N6" s="28" t="s">
        <v>10</v>
      </c>
      <c r="Q6" s="27"/>
      <c r="S6" s="20"/>
    </row>
    <row r="7" spans="1:21" ht="22.9" customHeight="1" x14ac:dyDescent="0.2">
      <c r="F7" s="106" t="s">
        <v>26</v>
      </c>
      <c r="G7" s="111"/>
      <c r="H7" s="106" t="s">
        <v>24</v>
      </c>
      <c r="I7" s="107"/>
      <c r="J7" s="104" t="s">
        <v>27</v>
      </c>
      <c r="K7" s="104"/>
      <c r="L7" s="70" t="s">
        <v>30</v>
      </c>
      <c r="M7" s="71"/>
      <c r="N7" s="29">
        <f>November!N38</f>
        <v>795</v>
      </c>
      <c r="O7" s="104" t="s">
        <v>25</v>
      </c>
      <c r="P7" s="104"/>
    </row>
    <row r="8" spans="1:21" ht="18" customHeight="1" x14ac:dyDescent="0.2">
      <c r="A8" s="43" t="s">
        <v>28</v>
      </c>
      <c r="B8" s="105" t="s">
        <v>9</v>
      </c>
      <c r="C8" s="99"/>
      <c r="D8" s="100" t="s">
        <v>6</v>
      </c>
      <c r="E8" s="101"/>
      <c r="F8" s="36" t="s">
        <v>3</v>
      </c>
      <c r="G8" s="36" t="s">
        <v>4</v>
      </c>
      <c r="H8" s="108" t="s">
        <v>7</v>
      </c>
      <c r="I8" s="107"/>
      <c r="J8" s="36" t="s">
        <v>3</v>
      </c>
      <c r="K8" s="36" t="s">
        <v>4</v>
      </c>
      <c r="L8" s="72" t="s">
        <v>31</v>
      </c>
      <c r="M8" s="73"/>
      <c r="N8" s="34" t="s">
        <v>8</v>
      </c>
      <c r="O8" s="35" t="s">
        <v>3</v>
      </c>
      <c r="P8" s="35" t="s">
        <v>4</v>
      </c>
      <c r="Q8" s="83" t="s">
        <v>21</v>
      </c>
      <c r="R8" s="84"/>
    </row>
    <row r="9" spans="1:21" s="21" customFormat="1" ht="17.45" customHeight="1" x14ac:dyDescent="0.2">
      <c r="A9" s="42">
        <f t="shared" ref="A9:A38" si="0">WEEKNUM(B9,21)</f>
        <v>48</v>
      </c>
      <c r="B9" s="98">
        <v>45627</v>
      </c>
      <c r="C9" s="99"/>
      <c r="D9" s="96" t="str">
        <f>TEXT(B9, "dddd")</f>
        <v>söndag</v>
      </c>
      <c r="E9" s="97"/>
      <c r="F9" s="44"/>
      <c r="G9" s="44"/>
      <c r="H9" s="94"/>
      <c r="I9" s="95"/>
      <c r="J9" s="44"/>
      <c r="K9" s="44"/>
      <c r="L9" s="79">
        <f t="shared" ref="L9:L38" si="1">IF(ISNUMBER(J9),60*(J9-F9)+K9-G9-30-H9-$I$45*$L$47,)</f>
        <v>0</v>
      </c>
      <c r="M9" s="80"/>
      <c r="N9" s="45">
        <f>L9+N7</f>
        <v>795</v>
      </c>
      <c r="O9" s="46">
        <f>TRUNC(N9/60)</f>
        <v>13</v>
      </c>
      <c r="P9" s="46">
        <f>N9-O9*60</f>
        <v>15</v>
      </c>
      <c r="Q9" s="74"/>
      <c r="R9" s="74"/>
      <c r="S9" s="20"/>
    </row>
    <row r="10" spans="1:21" s="21" customFormat="1" ht="17.45" customHeight="1" x14ac:dyDescent="0.2">
      <c r="A10" s="42">
        <f t="shared" si="0"/>
        <v>49</v>
      </c>
      <c r="B10" s="98">
        <v>45628</v>
      </c>
      <c r="C10" s="99"/>
      <c r="D10" s="96" t="str">
        <f t="shared" ref="D10:D39" si="2">TEXT(B10, "dddd")</f>
        <v>måndag</v>
      </c>
      <c r="E10" s="97"/>
      <c r="F10" s="47"/>
      <c r="G10" s="47"/>
      <c r="H10" s="94"/>
      <c r="I10" s="95"/>
      <c r="J10" s="47"/>
      <c r="K10" s="47"/>
      <c r="L10" s="79">
        <f t="shared" si="1"/>
        <v>0</v>
      </c>
      <c r="M10" s="80"/>
      <c r="N10" s="45">
        <f>N9+L10</f>
        <v>795</v>
      </c>
      <c r="O10" s="46">
        <f t="shared" ref="O10:O39" si="3">TRUNC(N10/60)</f>
        <v>13</v>
      </c>
      <c r="P10" s="46">
        <f t="shared" ref="P10:P39" si="4">N10-O10*60</f>
        <v>15</v>
      </c>
      <c r="Q10" s="74"/>
      <c r="R10" s="74"/>
      <c r="S10" s="20"/>
    </row>
    <row r="11" spans="1:21" s="21" customFormat="1" ht="17.45" customHeight="1" x14ac:dyDescent="0.2">
      <c r="A11" s="42">
        <f t="shared" si="0"/>
        <v>49</v>
      </c>
      <c r="B11" s="98">
        <v>45629</v>
      </c>
      <c r="C11" s="99"/>
      <c r="D11" s="96" t="str">
        <f t="shared" si="2"/>
        <v>tisdag</v>
      </c>
      <c r="E11" s="97"/>
      <c r="F11" s="44"/>
      <c r="G11" s="44"/>
      <c r="H11" s="94"/>
      <c r="I11" s="95"/>
      <c r="J11" s="44"/>
      <c r="K11" s="44"/>
      <c r="L11" s="79">
        <f t="shared" si="1"/>
        <v>0</v>
      </c>
      <c r="M11" s="80"/>
      <c r="N11" s="45">
        <f t="shared" ref="N11:N39" si="5">N10+L11</f>
        <v>795</v>
      </c>
      <c r="O11" s="46">
        <f t="shared" si="3"/>
        <v>13</v>
      </c>
      <c r="P11" s="46">
        <f t="shared" si="4"/>
        <v>15</v>
      </c>
      <c r="Q11" s="74"/>
      <c r="R11" s="74"/>
      <c r="S11" s="20"/>
    </row>
    <row r="12" spans="1:21" s="21" customFormat="1" ht="17.45" customHeight="1" x14ac:dyDescent="0.2">
      <c r="A12" s="42">
        <f t="shared" si="0"/>
        <v>49</v>
      </c>
      <c r="B12" s="98">
        <v>45630</v>
      </c>
      <c r="C12" s="99"/>
      <c r="D12" s="96" t="str">
        <f t="shared" si="2"/>
        <v>onsdag</v>
      </c>
      <c r="E12" s="97"/>
      <c r="F12" s="44"/>
      <c r="G12" s="44"/>
      <c r="H12" s="94"/>
      <c r="I12" s="95"/>
      <c r="J12" s="44"/>
      <c r="K12" s="44"/>
      <c r="L12" s="79">
        <f t="shared" si="1"/>
        <v>0</v>
      </c>
      <c r="M12" s="80"/>
      <c r="N12" s="45">
        <f t="shared" si="5"/>
        <v>795</v>
      </c>
      <c r="O12" s="46">
        <f t="shared" si="3"/>
        <v>13</v>
      </c>
      <c r="P12" s="46">
        <f t="shared" si="4"/>
        <v>15</v>
      </c>
      <c r="Q12" s="74"/>
      <c r="R12" s="74"/>
      <c r="S12" s="20"/>
    </row>
    <row r="13" spans="1:21" s="21" customFormat="1" ht="17.45" customHeight="1" x14ac:dyDescent="0.2">
      <c r="A13" s="42">
        <f t="shared" si="0"/>
        <v>49</v>
      </c>
      <c r="B13" s="98">
        <v>45631</v>
      </c>
      <c r="C13" s="99"/>
      <c r="D13" s="96" t="str">
        <f t="shared" si="2"/>
        <v>torsdag</v>
      </c>
      <c r="E13" s="97"/>
      <c r="F13" s="44"/>
      <c r="G13" s="44"/>
      <c r="H13" s="94"/>
      <c r="I13" s="95"/>
      <c r="J13" s="44"/>
      <c r="K13" s="44"/>
      <c r="L13" s="79">
        <f t="shared" si="1"/>
        <v>0</v>
      </c>
      <c r="M13" s="80"/>
      <c r="N13" s="45">
        <f t="shared" si="5"/>
        <v>795</v>
      </c>
      <c r="O13" s="46">
        <f t="shared" si="3"/>
        <v>13</v>
      </c>
      <c r="P13" s="46">
        <f t="shared" si="4"/>
        <v>15</v>
      </c>
      <c r="Q13" s="74"/>
      <c r="R13" s="74"/>
      <c r="S13" s="20"/>
    </row>
    <row r="14" spans="1:21" s="21" customFormat="1" ht="17.45" customHeight="1" x14ac:dyDescent="0.2">
      <c r="A14" s="42">
        <f t="shared" si="0"/>
        <v>49</v>
      </c>
      <c r="B14" s="98">
        <v>45632</v>
      </c>
      <c r="C14" s="99"/>
      <c r="D14" s="96" t="str">
        <f t="shared" si="2"/>
        <v>fredag</v>
      </c>
      <c r="E14" s="97"/>
      <c r="F14" s="44"/>
      <c r="G14" s="44"/>
      <c r="H14" s="94"/>
      <c r="I14" s="95"/>
      <c r="J14" s="44"/>
      <c r="K14" s="44"/>
      <c r="L14" s="79">
        <f t="shared" si="1"/>
        <v>0</v>
      </c>
      <c r="M14" s="80"/>
      <c r="N14" s="45">
        <f t="shared" si="5"/>
        <v>795</v>
      </c>
      <c r="O14" s="46">
        <f t="shared" si="3"/>
        <v>13</v>
      </c>
      <c r="P14" s="46">
        <f t="shared" si="4"/>
        <v>15</v>
      </c>
      <c r="Q14" s="74"/>
      <c r="R14" s="74"/>
      <c r="S14" s="20"/>
    </row>
    <row r="15" spans="1:21" s="21" customFormat="1" ht="17.45" customHeight="1" x14ac:dyDescent="0.2">
      <c r="A15" s="42">
        <f t="shared" si="0"/>
        <v>49</v>
      </c>
      <c r="B15" s="98">
        <v>45633</v>
      </c>
      <c r="C15" s="99"/>
      <c r="D15" s="96" t="str">
        <f t="shared" si="2"/>
        <v>lördag</v>
      </c>
      <c r="E15" s="97"/>
      <c r="F15" s="44"/>
      <c r="G15" s="44"/>
      <c r="H15" s="94"/>
      <c r="I15" s="95"/>
      <c r="J15" s="44"/>
      <c r="K15" s="44"/>
      <c r="L15" s="79">
        <f t="shared" si="1"/>
        <v>0</v>
      </c>
      <c r="M15" s="80"/>
      <c r="N15" s="45">
        <f t="shared" si="5"/>
        <v>795</v>
      </c>
      <c r="O15" s="46">
        <f t="shared" si="3"/>
        <v>13</v>
      </c>
      <c r="P15" s="46">
        <f t="shared" si="4"/>
        <v>15</v>
      </c>
      <c r="Q15" s="74"/>
      <c r="R15" s="74"/>
      <c r="S15" s="20"/>
    </row>
    <row r="16" spans="1:21" s="21" customFormat="1" ht="17.45" customHeight="1" x14ac:dyDescent="0.2">
      <c r="A16" s="42">
        <f t="shared" si="0"/>
        <v>49</v>
      </c>
      <c r="B16" s="98">
        <v>45634</v>
      </c>
      <c r="C16" s="99"/>
      <c r="D16" s="96" t="str">
        <f t="shared" si="2"/>
        <v>söndag</v>
      </c>
      <c r="E16" s="97"/>
      <c r="F16" s="44"/>
      <c r="G16" s="44"/>
      <c r="H16" s="94"/>
      <c r="I16" s="95"/>
      <c r="J16" s="44"/>
      <c r="K16" s="44"/>
      <c r="L16" s="79">
        <f t="shared" si="1"/>
        <v>0</v>
      </c>
      <c r="M16" s="80"/>
      <c r="N16" s="45">
        <f t="shared" si="5"/>
        <v>795</v>
      </c>
      <c r="O16" s="46">
        <f t="shared" si="3"/>
        <v>13</v>
      </c>
      <c r="P16" s="46">
        <f t="shared" si="4"/>
        <v>15</v>
      </c>
      <c r="Q16" s="74"/>
      <c r="R16" s="74"/>
      <c r="S16" s="20"/>
    </row>
    <row r="17" spans="1:19" s="21" customFormat="1" ht="17.45" customHeight="1" x14ac:dyDescent="0.2">
      <c r="A17" s="42">
        <f t="shared" si="0"/>
        <v>50</v>
      </c>
      <c r="B17" s="98">
        <v>45635</v>
      </c>
      <c r="C17" s="99"/>
      <c r="D17" s="96" t="str">
        <f t="shared" si="2"/>
        <v>måndag</v>
      </c>
      <c r="E17" s="97"/>
      <c r="F17" s="44"/>
      <c r="G17" s="44"/>
      <c r="H17" s="94"/>
      <c r="I17" s="95"/>
      <c r="J17" s="44"/>
      <c r="K17" s="44"/>
      <c r="L17" s="79">
        <f t="shared" si="1"/>
        <v>0</v>
      </c>
      <c r="M17" s="80"/>
      <c r="N17" s="45">
        <f t="shared" si="5"/>
        <v>795</v>
      </c>
      <c r="O17" s="46">
        <f t="shared" si="3"/>
        <v>13</v>
      </c>
      <c r="P17" s="46">
        <f t="shared" si="4"/>
        <v>15</v>
      </c>
      <c r="Q17" s="74"/>
      <c r="R17" s="74"/>
      <c r="S17" s="20"/>
    </row>
    <row r="18" spans="1:19" s="21" customFormat="1" ht="17.45" customHeight="1" x14ac:dyDescent="0.2">
      <c r="A18" s="42">
        <f t="shared" si="0"/>
        <v>50</v>
      </c>
      <c r="B18" s="98">
        <v>45636</v>
      </c>
      <c r="C18" s="99"/>
      <c r="D18" s="96" t="str">
        <f t="shared" si="2"/>
        <v>tisdag</v>
      </c>
      <c r="E18" s="97"/>
      <c r="F18" s="44"/>
      <c r="G18" s="44"/>
      <c r="H18" s="94"/>
      <c r="I18" s="95"/>
      <c r="J18" s="44"/>
      <c r="K18" s="44"/>
      <c r="L18" s="79">
        <f t="shared" si="1"/>
        <v>0</v>
      </c>
      <c r="M18" s="80"/>
      <c r="N18" s="45">
        <f t="shared" si="5"/>
        <v>795</v>
      </c>
      <c r="O18" s="46">
        <f t="shared" si="3"/>
        <v>13</v>
      </c>
      <c r="P18" s="46">
        <f t="shared" si="4"/>
        <v>15</v>
      </c>
      <c r="Q18" s="74"/>
      <c r="R18" s="74"/>
      <c r="S18" s="20"/>
    </row>
    <row r="19" spans="1:19" s="21" customFormat="1" ht="17.45" customHeight="1" x14ac:dyDescent="0.2">
      <c r="A19" s="42">
        <f t="shared" si="0"/>
        <v>50</v>
      </c>
      <c r="B19" s="98">
        <v>45637</v>
      </c>
      <c r="C19" s="99"/>
      <c r="D19" s="96" t="str">
        <f t="shared" si="2"/>
        <v>onsdag</v>
      </c>
      <c r="E19" s="97"/>
      <c r="F19" s="44"/>
      <c r="G19" s="44"/>
      <c r="H19" s="94"/>
      <c r="I19" s="95"/>
      <c r="J19" s="44"/>
      <c r="K19" s="44"/>
      <c r="L19" s="79">
        <f t="shared" si="1"/>
        <v>0</v>
      </c>
      <c r="M19" s="80"/>
      <c r="N19" s="45">
        <f t="shared" si="5"/>
        <v>795</v>
      </c>
      <c r="O19" s="46">
        <f t="shared" si="3"/>
        <v>13</v>
      </c>
      <c r="P19" s="46">
        <f t="shared" si="4"/>
        <v>15</v>
      </c>
      <c r="Q19" s="74"/>
      <c r="R19" s="74"/>
      <c r="S19" s="20"/>
    </row>
    <row r="20" spans="1:19" s="21" customFormat="1" ht="17.45" customHeight="1" x14ac:dyDescent="0.2">
      <c r="A20" s="42">
        <f t="shared" si="0"/>
        <v>50</v>
      </c>
      <c r="B20" s="98">
        <v>45638</v>
      </c>
      <c r="C20" s="99"/>
      <c r="D20" s="96" t="str">
        <f t="shared" si="2"/>
        <v>torsdag</v>
      </c>
      <c r="E20" s="97"/>
      <c r="F20" s="44"/>
      <c r="G20" s="44"/>
      <c r="H20" s="94"/>
      <c r="I20" s="95"/>
      <c r="J20" s="44"/>
      <c r="K20" s="44"/>
      <c r="L20" s="79">
        <f t="shared" si="1"/>
        <v>0</v>
      </c>
      <c r="M20" s="80"/>
      <c r="N20" s="45">
        <f t="shared" si="5"/>
        <v>795</v>
      </c>
      <c r="O20" s="46">
        <f t="shared" si="3"/>
        <v>13</v>
      </c>
      <c r="P20" s="46">
        <f t="shared" si="4"/>
        <v>15</v>
      </c>
      <c r="Q20" s="74"/>
      <c r="R20" s="74"/>
      <c r="S20" s="20"/>
    </row>
    <row r="21" spans="1:19" s="21" customFormat="1" ht="17.45" customHeight="1" x14ac:dyDescent="0.2">
      <c r="A21" s="42">
        <f t="shared" si="0"/>
        <v>50</v>
      </c>
      <c r="B21" s="98">
        <v>45639</v>
      </c>
      <c r="C21" s="99"/>
      <c r="D21" s="96" t="str">
        <f t="shared" si="2"/>
        <v>fredag</v>
      </c>
      <c r="E21" s="97"/>
      <c r="F21" s="44"/>
      <c r="G21" s="44"/>
      <c r="H21" s="94"/>
      <c r="I21" s="95"/>
      <c r="J21" s="44"/>
      <c r="K21" s="44"/>
      <c r="L21" s="79">
        <f t="shared" si="1"/>
        <v>0</v>
      </c>
      <c r="M21" s="80"/>
      <c r="N21" s="45">
        <f t="shared" si="5"/>
        <v>795</v>
      </c>
      <c r="O21" s="46">
        <f t="shared" si="3"/>
        <v>13</v>
      </c>
      <c r="P21" s="46">
        <f t="shared" si="4"/>
        <v>15</v>
      </c>
      <c r="Q21" s="74"/>
      <c r="R21" s="74"/>
      <c r="S21" s="20"/>
    </row>
    <row r="22" spans="1:19" s="21" customFormat="1" ht="17.45" customHeight="1" x14ac:dyDescent="0.2">
      <c r="A22" s="42">
        <f t="shared" si="0"/>
        <v>50</v>
      </c>
      <c r="B22" s="98">
        <v>45640</v>
      </c>
      <c r="C22" s="99"/>
      <c r="D22" s="96" t="str">
        <f t="shared" si="2"/>
        <v>lördag</v>
      </c>
      <c r="E22" s="97"/>
      <c r="F22" s="44"/>
      <c r="G22" s="44"/>
      <c r="H22" s="94"/>
      <c r="I22" s="95"/>
      <c r="J22" s="44"/>
      <c r="K22" s="44"/>
      <c r="L22" s="79">
        <f t="shared" si="1"/>
        <v>0</v>
      </c>
      <c r="M22" s="80"/>
      <c r="N22" s="45">
        <f t="shared" si="5"/>
        <v>795</v>
      </c>
      <c r="O22" s="46">
        <f t="shared" si="3"/>
        <v>13</v>
      </c>
      <c r="P22" s="46">
        <f t="shared" si="4"/>
        <v>15</v>
      </c>
      <c r="Q22" s="74"/>
      <c r="R22" s="74"/>
      <c r="S22" s="20"/>
    </row>
    <row r="23" spans="1:19" s="21" customFormat="1" ht="17.45" customHeight="1" x14ac:dyDescent="0.2">
      <c r="A23" s="42">
        <f t="shared" si="0"/>
        <v>50</v>
      </c>
      <c r="B23" s="98">
        <v>45641</v>
      </c>
      <c r="C23" s="99"/>
      <c r="D23" s="96" t="str">
        <f t="shared" si="2"/>
        <v>söndag</v>
      </c>
      <c r="E23" s="97"/>
      <c r="F23" s="44"/>
      <c r="G23" s="44"/>
      <c r="H23" s="94"/>
      <c r="I23" s="95"/>
      <c r="J23" s="44"/>
      <c r="K23" s="44"/>
      <c r="L23" s="79">
        <f t="shared" si="1"/>
        <v>0</v>
      </c>
      <c r="M23" s="80"/>
      <c r="N23" s="45">
        <f t="shared" si="5"/>
        <v>795</v>
      </c>
      <c r="O23" s="46">
        <f t="shared" si="3"/>
        <v>13</v>
      </c>
      <c r="P23" s="46">
        <f t="shared" si="4"/>
        <v>15</v>
      </c>
      <c r="Q23" s="74"/>
      <c r="R23" s="74"/>
      <c r="S23" s="20"/>
    </row>
    <row r="24" spans="1:19" s="21" customFormat="1" ht="17.45" customHeight="1" x14ac:dyDescent="0.2">
      <c r="A24" s="42">
        <f t="shared" si="0"/>
        <v>51</v>
      </c>
      <c r="B24" s="98">
        <v>45642</v>
      </c>
      <c r="C24" s="99"/>
      <c r="D24" s="96" t="str">
        <f t="shared" si="2"/>
        <v>måndag</v>
      </c>
      <c r="E24" s="97"/>
      <c r="F24" s="44"/>
      <c r="G24" s="44"/>
      <c r="H24" s="94"/>
      <c r="I24" s="95"/>
      <c r="J24" s="44"/>
      <c r="K24" s="44"/>
      <c r="L24" s="79">
        <f t="shared" si="1"/>
        <v>0</v>
      </c>
      <c r="M24" s="80"/>
      <c r="N24" s="45">
        <f t="shared" si="5"/>
        <v>795</v>
      </c>
      <c r="O24" s="46">
        <f t="shared" si="3"/>
        <v>13</v>
      </c>
      <c r="P24" s="46">
        <f t="shared" si="4"/>
        <v>15</v>
      </c>
      <c r="Q24" s="74"/>
      <c r="R24" s="74"/>
      <c r="S24" s="20"/>
    </row>
    <row r="25" spans="1:19" s="21" customFormat="1" ht="17.45" customHeight="1" x14ac:dyDescent="0.2">
      <c r="A25" s="42">
        <f t="shared" si="0"/>
        <v>51</v>
      </c>
      <c r="B25" s="98">
        <v>45643</v>
      </c>
      <c r="C25" s="99"/>
      <c r="D25" s="96" t="str">
        <f t="shared" si="2"/>
        <v>tisdag</v>
      </c>
      <c r="E25" s="97"/>
      <c r="F25" s="44"/>
      <c r="G25" s="44"/>
      <c r="H25" s="94"/>
      <c r="I25" s="95"/>
      <c r="J25" s="44"/>
      <c r="K25" s="44"/>
      <c r="L25" s="79">
        <f t="shared" si="1"/>
        <v>0</v>
      </c>
      <c r="M25" s="80"/>
      <c r="N25" s="45">
        <f t="shared" si="5"/>
        <v>795</v>
      </c>
      <c r="O25" s="46">
        <f t="shared" si="3"/>
        <v>13</v>
      </c>
      <c r="P25" s="46">
        <f t="shared" si="4"/>
        <v>15</v>
      </c>
      <c r="Q25" s="74"/>
      <c r="R25" s="74"/>
      <c r="S25" s="20"/>
    </row>
    <row r="26" spans="1:19" s="21" customFormat="1" ht="17.45" customHeight="1" x14ac:dyDescent="0.2">
      <c r="A26" s="42">
        <f t="shared" si="0"/>
        <v>51</v>
      </c>
      <c r="B26" s="98">
        <v>45644</v>
      </c>
      <c r="C26" s="99"/>
      <c r="D26" s="96" t="str">
        <f t="shared" si="2"/>
        <v>onsdag</v>
      </c>
      <c r="E26" s="97"/>
      <c r="F26" s="44"/>
      <c r="G26" s="44"/>
      <c r="H26" s="94"/>
      <c r="I26" s="95"/>
      <c r="J26" s="44"/>
      <c r="K26" s="44"/>
      <c r="L26" s="79">
        <f t="shared" si="1"/>
        <v>0</v>
      </c>
      <c r="M26" s="80"/>
      <c r="N26" s="45">
        <f t="shared" si="5"/>
        <v>795</v>
      </c>
      <c r="O26" s="46">
        <f t="shared" si="3"/>
        <v>13</v>
      </c>
      <c r="P26" s="46">
        <f t="shared" si="4"/>
        <v>15</v>
      </c>
      <c r="Q26" s="74"/>
      <c r="R26" s="74"/>
      <c r="S26" s="20"/>
    </row>
    <row r="27" spans="1:19" s="21" customFormat="1" ht="17.45" customHeight="1" x14ac:dyDescent="0.2">
      <c r="A27" s="42">
        <f t="shared" si="0"/>
        <v>51</v>
      </c>
      <c r="B27" s="98">
        <v>45645</v>
      </c>
      <c r="C27" s="99"/>
      <c r="D27" s="96" t="str">
        <f t="shared" si="2"/>
        <v>torsdag</v>
      </c>
      <c r="E27" s="97"/>
      <c r="F27" s="44"/>
      <c r="G27" s="44"/>
      <c r="H27" s="94"/>
      <c r="I27" s="95"/>
      <c r="J27" s="44"/>
      <c r="K27" s="44"/>
      <c r="L27" s="79">
        <f t="shared" si="1"/>
        <v>0</v>
      </c>
      <c r="M27" s="80"/>
      <c r="N27" s="45">
        <f t="shared" si="5"/>
        <v>795</v>
      </c>
      <c r="O27" s="46">
        <f t="shared" si="3"/>
        <v>13</v>
      </c>
      <c r="P27" s="46">
        <f t="shared" si="4"/>
        <v>15</v>
      </c>
      <c r="Q27" s="74"/>
      <c r="R27" s="74"/>
      <c r="S27" s="20"/>
    </row>
    <row r="28" spans="1:19" s="21" customFormat="1" ht="17.45" customHeight="1" x14ac:dyDescent="0.2">
      <c r="A28" s="42">
        <f t="shared" si="0"/>
        <v>51</v>
      </c>
      <c r="B28" s="98">
        <v>45646</v>
      </c>
      <c r="C28" s="99"/>
      <c r="D28" s="96" t="str">
        <f t="shared" si="2"/>
        <v>fredag</v>
      </c>
      <c r="E28" s="97"/>
      <c r="F28" s="44"/>
      <c r="G28" s="44"/>
      <c r="H28" s="94"/>
      <c r="I28" s="95"/>
      <c r="J28" s="44"/>
      <c r="K28" s="44"/>
      <c r="L28" s="79">
        <f t="shared" si="1"/>
        <v>0</v>
      </c>
      <c r="M28" s="80"/>
      <c r="N28" s="45">
        <f t="shared" si="5"/>
        <v>795</v>
      </c>
      <c r="O28" s="46">
        <f t="shared" si="3"/>
        <v>13</v>
      </c>
      <c r="P28" s="46">
        <f t="shared" si="4"/>
        <v>15</v>
      </c>
      <c r="Q28" s="74"/>
      <c r="R28" s="74"/>
      <c r="S28" s="20"/>
    </row>
    <row r="29" spans="1:19" s="21" customFormat="1" ht="17.45" customHeight="1" x14ac:dyDescent="0.2">
      <c r="A29" s="42">
        <f t="shared" si="0"/>
        <v>51</v>
      </c>
      <c r="B29" s="98">
        <v>45647</v>
      </c>
      <c r="C29" s="99"/>
      <c r="D29" s="96" t="str">
        <f t="shared" si="2"/>
        <v>lördag</v>
      </c>
      <c r="E29" s="97"/>
      <c r="F29" s="44"/>
      <c r="G29" s="44"/>
      <c r="H29" s="94"/>
      <c r="I29" s="95"/>
      <c r="J29" s="44"/>
      <c r="K29" s="44"/>
      <c r="L29" s="79">
        <f t="shared" si="1"/>
        <v>0</v>
      </c>
      <c r="M29" s="80"/>
      <c r="N29" s="45">
        <f t="shared" si="5"/>
        <v>795</v>
      </c>
      <c r="O29" s="46">
        <f t="shared" si="3"/>
        <v>13</v>
      </c>
      <c r="P29" s="46">
        <f t="shared" si="4"/>
        <v>15</v>
      </c>
      <c r="Q29" s="74"/>
      <c r="R29" s="74"/>
      <c r="S29" s="20"/>
    </row>
    <row r="30" spans="1:19" s="21" customFormat="1" ht="17.45" customHeight="1" x14ac:dyDescent="0.2">
      <c r="A30" s="42">
        <f t="shared" si="0"/>
        <v>51</v>
      </c>
      <c r="B30" s="98">
        <v>45648</v>
      </c>
      <c r="C30" s="99"/>
      <c r="D30" s="96" t="str">
        <f t="shared" si="2"/>
        <v>söndag</v>
      </c>
      <c r="E30" s="97"/>
      <c r="F30" s="44"/>
      <c r="G30" s="44"/>
      <c r="H30" s="94"/>
      <c r="I30" s="95"/>
      <c r="J30" s="44"/>
      <c r="K30" s="44"/>
      <c r="L30" s="79">
        <f t="shared" si="1"/>
        <v>0</v>
      </c>
      <c r="M30" s="80"/>
      <c r="N30" s="45">
        <f t="shared" si="5"/>
        <v>795</v>
      </c>
      <c r="O30" s="46">
        <f t="shared" si="3"/>
        <v>13</v>
      </c>
      <c r="P30" s="46">
        <f t="shared" si="4"/>
        <v>15</v>
      </c>
      <c r="Q30" s="74"/>
      <c r="R30" s="74"/>
      <c r="S30" s="20"/>
    </row>
    <row r="31" spans="1:19" s="21" customFormat="1" ht="17.45" customHeight="1" x14ac:dyDescent="0.2">
      <c r="A31" s="42">
        <f t="shared" si="0"/>
        <v>52</v>
      </c>
      <c r="B31" s="98">
        <v>45649</v>
      </c>
      <c r="C31" s="99"/>
      <c r="D31" s="96" t="str">
        <f t="shared" si="2"/>
        <v>måndag</v>
      </c>
      <c r="E31" s="97"/>
      <c r="F31" s="44"/>
      <c r="G31" s="44"/>
      <c r="H31" s="94"/>
      <c r="I31" s="95"/>
      <c r="J31" s="44"/>
      <c r="K31" s="44"/>
      <c r="L31" s="79">
        <f t="shared" si="1"/>
        <v>0</v>
      </c>
      <c r="M31" s="80"/>
      <c r="N31" s="45">
        <f t="shared" si="5"/>
        <v>795</v>
      </c>
      <c r="O31" s="46">
        <f t="shared" si="3"/>
        <v>13</v>
      </c>
      <c r="P31" s="46">
        <f t="shared" si="4"/>
        <v>15</v>
      </c>
      <c r="Q31" s="74"/>
      <c r="R31" s="74"/>
      <c r="S31" s="20"/>
    </row>
    <row r="32" spans="1:19" s="21" customFormat="1" ht="17.45" customHeight="1" x14ac:dyDescent="0.2">
      <c r="A32" s="42">
        <f t="shared" si="0"/>
        <v>52</v>
      </c>
      <c r="B32" s="98">
        <v>45650</v>
      </c>
      <c r="C32" s="99"/>
      <c r="D32" s="134" t="str">
        <f t="shared" si="2"/>
        <v>tisdag</v>
      </c>
      <c r="E32" s="135"/>
      <c r="F32" s="44"/>
      <c r="G32" s="44"/>
      <c r="H32" s="94"/>
      <c r="I32" s="95"/>
      <c r="J32" s="44"/>
      <c r="K32" s="44"/>
      <c r="L32" s="79">
        <f t="shared" si="1"/>
        <v>0</v>
      </c>
      <c r="M32" s="80"/>
      <c r="N32" s="45">
        <f t="shared" si="5"/>
        <v>795</v>
      </c>
      <c r="O32" s="46">
        <f t="shared" si="3"/>
        <v>13</v>
      </c>
      <c r="P32" s="46">
        <f t="shared" si="4"/>
        <v>15</v>
      </c>
      <c r="Q32" s="74"/>
      <c r="R32" s="74"/>
      <c r="S32" s="20"/>
    </row>
    <row r="33" spans="1:19" s="21" customFormat="1" ht="17.45" customHeight="1" x14ac:dyDescent="0.2">
      <c r="A33" s="42">
        <f t="shared" si="0"/>
        <v>52</v>
      </c>
      <c r="B33" s="98">
        <v>45651</v>
      </c>
      <c r="C33" s="99"/>
      <c r="D33" s="102" t="str">
        <f t="shared" si="2"/>
        <v>onsdag</v>
      </c>
      <c r="E33" s="103"/>
      <c r="F33" s="44"/>
      <c r="G33" s="44"/>
      <c r="H33" s="94"/>
      <c r="I33" s="95"/>
      <c r="J33" s="44"/>
      <c r="K33" s="44"/>
      <c r="L33" s="79">
        <f t="shared" si="1"/>
        <v>0</v>
      </c>
      <c r="M33" s="80"/>
      <c r="N33" s="45">
        <f t="shared" si="5"/>
        <v>795</v>
      </c>
      <c r="O33" s="46">
        <f t="shared" si="3"/>
        <v>13</v>
      </c>
      <c r="P33" s="46">
        <f t="shared" si="4"/>
        <v>15</v>
      </c>
      <c r="Q33" s="74"/>
      <c r="R33" s="74"/>
      <c r="S33" s="20"/>
    </row>
    <row r="34" spans="1:19" s="21" customFormat="1" ht="17.45" customHeight="1" x14ac:dyDescent="0.2">
      <c r="A34" s="42">
        <f t="shared" si="0"/>
        <v>52</v>
      </c>
      <c r="B34" s="98">
        <v>45652</v>
      </c>
      <c r="C34" s="99"/>
      <c r="D34" s="102" t="str">
        <f t="shared" si="2"/>
        <v>torsdag</v>
      </c>
      <c r="E34" s="103"/>
      <c r="F34" s="44"/>
      <c r="G34" s="44"/>
      <c r="H34" s="94"/>
      <c r="I34" s="95"/>
      <c r="J34" s="44"/>
      <c r="K34" s="44"/>
      <c r="L34" s="79">
        <f t="shared" si="1"/>
        <v>0</v>
      </c>
      <c r="M34" s="80"/>
      <c r="N34" s="45">
        <f t="shared" si="5"/>
        <v>795</v>
      </c>
      <c r="O34" s="46">
        <f t="shared" si="3"/>
        <v>13</v>
      </c>
      <c r="P34" s="46">
        <f t="shared" si="4"/>
        <v>15</v>
      </c>
      <c r="Q34" s="74"/>
      <c r="R34" s="74"/>
      <c r="S34" s="20"/>
    </row>
    <row r="35" spans="1:19" s="21" customFormat="1" ht="17.45" customHeight="1" x14ac:dyDescent="0.2">
      <c r="A35" s="42">
        <f t="shared" si="0"/>
        <v>52</v>
      </c>
      <c r="B35" s="98">
        <v>45653</v>
      </c>
      <c r="C35" s="99"/>
      <c r="D35" s="96" t="str">
        <f t="shared" si="2"/>
        <v>fredag</v>
      </c>
      <c r="E35" s="97"/>
      <c r="F35" s="44"/>
      <c r="G35" s="44"/>
      <c r="H35" s="94"/>
      <c r="I35" s="95"/>
      <c r="J35" s="44"/>
      <c r="K35" s="44"/>
      <c r="L35" s="79">
        <f t="shared" si="1"/>
        <v>0</v>
      </c>
      <c r="M35" s="80"/>
      <c r="N35" s="45">
        <f t="shared" si="5"/>
        <v>795</v>
      </c>
      <c r="O35" s="46">
        <f t="shared" si="3"/>
        <v>13</v>
      </c>
      <c r="P35" s="46">
        <f t="shared" si="4"/>
        <v>15</v>
      </c>
      <c r="Q35" s="74"/>
      <c r="R35" s="74"/>
      <c r="S35" s="20"/>
    </row>
    <row r="36" spans="1:19" s="21" customFormat="1" ht="17.45" customHeight="1" x14ac:dyDescent="0.2">
      <c r="A36" s="42">
        <f t="shared" si="0"/>
        <v>52</v>
      </c>
      <c r="B36" s="98">
        <v>45654</v>
      </c>
      <c r="C36" s="99"/>
      <c r="D36" s="96" t="str">
        <f t="shared" si="2"/>
        <v>lördag</v>
      </c>
      <c r="E36" s="97"/>
      <c r="F36" s="44"/>
      <c r="G36" s="44"/>
      <c r="H36" s="94"/>
      <c r="I36" s="95"/>
      <c r="J36" s="44"/>
      <c r="K36" s="44"/>
      <c r="L36" s="79">
        <f t="shared" si="1"/>
        <v>0</v>
      </c>
      <c r="M36" s="80"/>
      <c r="N36" s="45">
        <f t="shared" si="5"/>
        <v>795</v>
      </c>
      <c r="O36" s="46">
        <f t="shared" si="3"/>
        <v>13</v>
      </c>
      <c r="P36" s="46">
        <f t="shared" si="4"/>
        <v>15</v>
      </c>
      <c r="Q36" s="74"/>
      <c r="R36" s="74"/>
      <c r="S36" s="20"/>
    </row>
    <row r="37" spans="1:19" s="21" customFormat="1" ht="17.45" customHeight="1" x14ac:dyDescent="0.2">
      <c r="A37" s="42">
        <f t="shared" si="0"/>
        <v>52</v>
      </c>
      <c r="B37" s="98">
        <v>45655</v>
      </c>
      <c r="C37" s="99"/>
      <c r="D37" s="96" t="str">
        <f t="shared" si="2"/>
        <v>söndag</v>
      </c>
      <c r="E37" s="97"/>
      <c r="F37" s="44"/>
      <c r="G37" s="44"/>
      <c r="H37" s="94"/>
      <c r="I37" s="95"/>
      <c r="J37" s="44"/>
      <c r="K37" s="44"/>
      <c r="L37" s="79">
        <f t="shared" si="1"/>
        <v>0</v>
      </c>
      <c r="M37" s="80"/>
      <c r="N37" s="45">
        <f t="shared" si="5"/>
        <v>795</v>
      </c>
      <c r="O37" s="46">
        <f t="shared" si="3"/>
        <v>13</v>
      </c>
      <c r="P37" s="46">
        <f t="shared" si="4"/>
        <v>15</v>
      </c>
      <c r="Q37" s="74"/>
      <c r="R37" s="74"/>
      <c r="S37" s="20"/>
    </row>
    <row r="38" spans="1:19" s="21" customFormat="1" ht="17.45" customHeight="1" x14ac:dyDescent="0.2">
      <c r="A38" s="42">
        <f t="shared" si="0"/>
        <v>1</v>
      </c>
      <c r="B38" s="98">
        <v>45656</v>
      </c>
      <c r="C38" s="99"/>
      <c r="D38" s="96" t="str">
        <f t="shared" si="2"/>
        <v>måndag</v>
      </c>
      <c r="E38" s="97"/>
      <c r="F38" s="44"/>
      <c r="G38" s="44"/>
      <c r="H38" s="94"/>
      <c r="I38" s="95"/>
      <c r="J38" s="44"/>
      <c r="K38" s="44"/>
      <c r="L38" s="79">
        <f t="shared" si="1"/>
        <v>0</v>
      </c>
      <c r="M38" s="80"/>
      <c r="N38" s="45">
        <f t="shared" si="5"/>
        <v>795</v>
      </c>
      <c r="O38" s="46">
        <f t="shared" si="3"/>
        <v>13</v>
      </c>
      <c r="P38" s="46">
        <f t="shared" si="4"/>
        <v>15</v>
      </c>
      <c r="Q38" s="74"/>
      <c r="R38" s="74"/>
      <c r="S38" s="20"/>
    </row>
    <row r="39" spans="1:19" s="21" customFormat="1" ht="17.45" customHeight="1" x14ac:dyDescent="0.2">
      <c r="A39" s="42">
        <v>1</v>
      </c>
      <c r="B39" s="98">
        <v>45657</v>
      </c>
      <c r="C39" s="99"/>
      <c r="D39" s="134" t="str">
        <f t="shared" si="2"/>
        <v>tisdag</v>
      </c>
      <c r="E39" s="135"/>
      <c r="F39" s="44"/>
      <c r="G39" s="44"/>
      <c r="H39" s="94"/>
      <c r="I39" s="95"/>
      <c r="J39" s="44"/>
      <c r="K39" s="44"/>
      <c r="L39" s="79">
        <f t="shared" ref="L39" si="6">IF(ISNUMBER(J39),60*(J39-F39)+K39-G39-30-H39-$I$45*$L$47,)</f>
        <v>0</v>
      </c>
      <c r="M39" s="80"/>
      <c r="N39" s="45">
        <f t="shared" si="5"/>
        <v>795</v>
      </c>
      <c r="O39" s="46">
        <f t="shared" si="3"/>
        <v>13</v>
      </c>
      <c r="P39" s="46">
        <f t="shared" si="4"/>
        <v>15</v>
      </c>
      <c r="Q39" s="74"/>
      <c r="R39" s="74"/>
      <c r="S39" s="20"/>
    </row>
    <row r="43" spans="1:19" ht="13.15" customHeight="1" x14ac:dyDescent="0.2">
      <c r="A43" s="31"/>
      <c r="C43" s="92" t="s">
        <v>14</v>
      </c>
      <c r="D43" s="93"/>
      <c r="E43" s="92" t="s">
        <v>13</v>
      </c>
      <c r="F43" s="93"/>
      <c r="G43" s="92" t="s">
        <v>15</v>
      </c>
      <c r="H43" s="93"/>
      <c r="I43" s="92" t="s">
        <v>16</v>
      </c>
      <c r="J43" s="93"/>
      <c r="K43" s="92" t="s">
        <v>16</v>
      </c>
      <c r="L43" s="93"/>
      <c r="M43" s="32"/>
      <c r="N43"/>
      <c r="O43"/>
      <c r="S43"/>
    </row>
    <row r="44" spans="1:19" ht="13.15" customHeight="1" x14ac:dyDescent="0.2">
      <c r="A44"/>
      <c r="B44" s="41" t="s">
        <v>18</v>
      </c>
      <c r="C44" s="39" t="s">
        <v>3</v>
      </c>
      <c r="D44" s="39" t="s">
        <v>4</v>
      </c>
      <c r="E44" s="86" t="s">
        <v>4</v>
      </c>
      <c r="F44" s="87"/>
      <c r="G44" s="39" t="s">
        <v>3</v>
      </c>
      <c r="H44" s="39" t="s">
        <v>4</v>
      </c>
      <c r="I44" s="86" t="s">
        <v>11</v>
      </c>
      <c r="J44" s="87"/>
      <c r="K44" s="40" t="s">
        <v>3</v>
      </c>
      <c r="L44" s="40" t="s">
        <v>4</v>
      </c>
      <c r="M44" s="8"/>
      <c r="N44"/>
      <c r="O44"/>
    </row>
    <row r="45" spans="1:19" ht="13.15" customHeight="1" x14ac:dyDescent="0.2">
      <c r="A45"/>
      <c r="B45" s="58" t="str">
        <f>November!B45</f>
        <v>Vinter</v>
      </c>
      <c r="C45" s="5">
        <f>November!C45</f>
        <v>8</v>
      </c>
      <c r="D45" s="51">
        <f>November!D45</f>
        <v>0</v>
      </c>
      <c r="E45" s="113">
        <f>November!E45:F45</f>
        <v>30</v>
      </c>
      <c r="F45" s="114"/>
      <c r="G45" s="50">
        <f>November!G45</f>
        <v>16</v>
      </c>
      <c r="H45" s="50">
        <f>November!H45</f>
        <v>40</v>
      </c>
      <c r="I45" s="88">
        <f>IF(ISNUMBER(G45),60*(G45-C45)+H45-D45-E45,0)</f>
        <v>490</v>
      </c>
      <c r="J45" s="89"/>
      <c r="K45" s="37">
        <f>IFERROR(TRUNC(I45/60),"")</f>
        <v>8</v>
      </c>
      <c r="L45" s="38">
        <f>IFERROR(I45-K45*60,"")</f>
        <v>10</v>
      </c>
      <c r="M45" s="33"/>
      <c r="N45"/>
      <c r="O45" s="4"/>
      <c r="S45" s="4"/>
    </row>
    <row r="46" spans="1:19" ht="13.15" customHeight="1" x14ac:dyDescent="0.2">
      <c r="A46"/>
      <c r="B46" s="58" t="str">
        <f>November!B46</f>
        <v>Sommar</v>
      </c>
      <c r="C46" s="50">
        <f>November!C46</f>
        <v>8</v>
      </c>
      <c r="D46" s="51">
        <f>November!D46</f>
        <v>0</v>
      </c>
      <c r="E46" s="113">
        <f>November!E46:F46</f>
        <v>45</v>
      </c>
      <c r="F46" s="114"/>
      <c r="G46" s="50">
        <f>November!G46</f>
        <v>16</v>
      </c>
      <c r="H46" s="50">
        <f>November!H46</f>
        <v>0</v>
      </c>
      <c r="I46" s="90">
        <f>IF(ISNUMBER(G46),60*(G46-C46)+H46-D46-E46,0)</f>
        <v>435</v>
      </c>
      <c r="J46" s="91"/>
      <c r="K46" s="37">
        <f>IFERROR(TRUNC(I46/60),"")</f>
        <v>7</v>
      </c>
      <c r="L46" s="38">
        <f>IFERROR(I46-K46*60,"")</f>
        <v>15</v>
      </c>
      <c r="M46" s="33"/>
      <c r="N46"/>
      <c r="O46" s="4"/>
      <c r="S46" s="4"/>
    </row>
    <row r="47" spans="1:19" ht="13.15" customHeight="1" x14ac:dyDescent="0.2">
      <c r="D47" s="55" t="s">
        <v>12</v>
      </c>
      <c r="E47" s="55"/>
      <c r="F47" s="65">
        <f>November!F47:G47</f>
        <v>100</v>
      </c>
      <c r="G47" s="66"/>
      <c r="H47" s="55" t="s">
        <v>23</v>
      </c>
      <c r="I47" s="56"/>
      <c r="J47" s="56"/>
      <c r="K47" s="56"/>
      <c r="L47" s="57">
        <f>F47/100</f>
        <v>1</v>
      </c>
    </row>
  </sheetData>
  <sheetProtection sheet="1" objects="1" scenarios="1" formatCells="0" autoFilter="0"/>
  <mergeCells count="181">
    <mergeCell ref="Q8:R8"/>
    <mergeCell ref="B9:C9"/>
    <mergeCell ref="D9:E9"/>
    <mergeCell ref="H9:I9"/>
    <mergeCell ref="L9:M9"/>
    <mergeCell ref="Q9:R9"/>
    <mergeCell ref="A1:R1"/>
    <mergeCell ref="Q2:R2"/>
    <mergeCell ref="B4:H4"/>
    <mergeCell ref="L4:M4"/>
    <mergeCell ref="F7:G7"/>
    <mergeCell ref="H7:I7"/>
    <mergeCell ref="J7:K7"/>
    <mergeCell ref="O7:P7"/>
    <mergeCell ref="B8:C8"/>
    <mergeCell ref="B10:C10"/>
    <mergeCell ref="D10:E10"/>
    <mergeCell ref="H10:I10"/>
    <mergeCell ref="L10:M10"/>
    <mergeCell ref="Q10:R10"/>
    <mergeCell ref="B11:C11"/>
    <mergeCell ref="D11:E11"/>
    <mergeCell ref="H11:I11"/>
    <mergeCell ref="L11:M11"/>
    <mergeCell ref="Q11:R11"/>
    <mergeCell ref="B12:C12"/>
    <mergeCell ref="D12:E12"/>
    <mergeCell ref="H12:I12"/>
    <mergeCell ref="L12:M12"/>
    <mergeCell ref="Q12:R12"/>
    <mergeCell ref="B13:C13"/>
    <mergeCell ref="D13:E13"/>
    <mergeCell ref="H13:I13"/>
    <mergeCell ref="L13:M13"/>
    <mergeCell ref="Q13:R13"/>
    <mergeCell ref="B14:C14"/>
    <mergeCell ref="D14:E14"/>
    <mergeCell ref="H14:I14"/>
    <mergeCell ref="L14:M14"/>
    <mergeCell ref="Q14:R14"/>
    <mergeCell ref="B15:C15"/>
    <mergeCell ref="D15:E15"/>
    <mergeCell ref="H15:I15"/>
    <mergeCell ref="L15:M15"/>
    <mergeCell ref="Q15:R15"/>
    <mergeCell ref="B16:C16"/>
    <mergeCell ref="D16:E16"/>
    <mergeCell ref="H16:I16"/>
    <mergeCell ref="L16:M16"/>
    <mergeCell ref="Q16:R16"/>
    <mergeCell ref="B17:C17"/>
    <mergeCell ref="D17:E17"/>
    <mergeCell ref="H17:I17"/>
    <mergeCell ref="L17:M17"/>
    <mergeCell ref="Q17:R17"/>
    <mergeCell ref="B18:C18"/>
    <mergeCell ref="D18:E18"/>
    <mergeCell ref="H18:I18"/>
    <mergeCell ref="L18:M18"/>
    <mergeCell ref="Q18:R18"/>
    <mergeCell ref="B19:C19"/>
    <mergeCell ref="D19:E19"/>
    <mergeCell ref="H19:I19"/>
    <mergeCell ref="L19:M19"/>
    <mergeCell ref="Q19:R19"/>
    <mergeCell ref="B20:C20"/>
    <mergeCell ref="D20:E20"/>
    <mergeCell ref="H20:I20"/>
    <mergeCell ref="L20:M20"/>
    <mergeCell ref="Q20:R20"/>
    <mergeCell ref="B21:C21"/>
    <mergeCell ref="D21:E21"/>
    <mergeCell ref="H21:I21"/>
    <mergeCell ref="L21:M21"/>
    <mergeCell ref="Q21:R21"/>
    <mergeCell ref="B22:C22"/>
    <mergeCell ref="D22:E22"/>
    <mergeCell ref="H22:I22"/>
    <mergeCell ref="L22:M22"/>
    <mergeCell ref="Q22:R22"/>
    <mergeCell ref="B23:C23"/>
    <mergeCell ref="D23:E23"/>
    <mergeCell ref="H23:I23"/>
    <mergeCell ref="L23:M23"/>
    <mergeCell ref="Q23:R23"/>
    <mergeCell ref="B24:C24"/>
    <mergeCell ref="D24:E24"/>
    <mergeCell ref="H24:I24"/>
    <mergeCell ref="L24:M24"/>
    <mergeCell ref="Q24:R24"/>
    <mergeCell ref="B25:C25"/>
    <mergeCell ref="D25:E25"/>
    <mergeCell ref="H25:I25"/>
    <mergeCell ref="L25:M25"/>
    <mergeCell ref="Q25:R25"/>
    <mergeCell ref="B26:C26"/>
    <mergeCell ref="D26:E26"/>
    <mergeCell ref="H26:I26"/>
    <mergeCell ref="L26:M26"/>
    <mergeCell ref="Q26:R26"/>
    <mergeCell ref="B27:C27"/>
    <mergeCell ref="D27:E27"/>
    <mergeCell ref="H27:I27"/>
    <mergeCell ref="L27:M27"/>
    <mergeCell ref="Q27:R27"/>
    <mergeCell ref="B28:C28"/>
    <mergeCell ref="D28:E28"/>
    <mergeCell ref="H28:I28"/>
    <mergeCell ref="L28:M28"/>
    <mergeCell ref="Q28:R28"/>
    <mergeCell ref="B29:C29"/>
    <mergeCell ref="D29:E29"/>
    <mergeCell ref="H29:I29"/>
    <mergeCell ref="L29:M29"/>
    <mergeCell ref="Q29:R29"/>
    <mergeCell ref="B30:C30"/>
    <mergeCell ref="D30:E30"/>
    <mergeCell ref="H30:I30"/>
    <mergeCell ref="L30:M30"/>
    <mergeCell ref="Q30:R30"/>
    <mergeCell ref="B31:C31"/>
    <mergeCell ref="D31:E31"/>
    <mergeCell ref="H31:I31"/>
    <mergeCell ref="L31:M31"/>
    <mergeCell ref="Q31:R31"/>
    <mergeCell ref="Q34:R34"/>
    <mergeCell ref="B35:C35"/>
    <mergeCell ref="D35:E35"/>
    <mergeCell ref="H35:I35"/>
    <mergeCell ref="L35:M35"/>
    <mergeCell ref="Q35:R35"/>
    <mergeCell ref="B32:C32"/>
    <mergeCell ref="D32:E32"/>
    <mergeCell ref="H32:I32"/>
    <mergeCell ref="L32:M32"/>
    <mergeCell ref="Q32:R32"/>
    <mergeCell ref="B33:C33"/>
    <mergeCell ref="D33:E33"/>
    <mergeCell ref="H33:I33"/>
    <mergeCell ref="L33:M33"/>
    <mergeCell ref="Q33:R33"/>
    <mergeCell ref="Q38:R38"/>
    <mergeCell ref="B39:C39"/>
    <mergeCell ref="D39:E39"/>
    <mergeCell ref="H39:I39"/>
    <mergeCell ref="L39:M39"/>
    <mergeCell ref="Q39:R39"/>
    <mergeCell ref="B36:C36"/>
    <mergeCell ref="D36:E36"/>
    <mergeCell ref="H36:I36"/>
    <mergeCell ref="L36:M36"/>
    <mergeCell ref="Q36:R36"/>
    <mergeCell ref="B37:C37"/>
    <mergeCell ref="D37:E37"/>
    <mergeCell ref="H37:I37"/>
    <mergeCell ref="L37:M37"/>
    <mergeCell ref="Q37:R37"/>
    <mergeCell ref="F47:G47"/>
    <mergeCell ref="L7:M7"/>
    <mergeCell ref="L8:M8"/>
    <mergeCell ref="E44:F44"/>
    <mergeCell ref="I44:J44"/>
    <mergeCell ref="E45:F45"/>
    <mergeCell ref="I45:J45"/>
    <mergeCell ref="E46:F46"/>
    <mergeCell ref="I46:J46"/>
    <mergeCell ref="D8:E8"/>
    <mergeCell ref="H8:I8"/>
    <mergeCell ref="C43:D43"/>
    <mergeCell ref="E43:F43"/>
    <mergeCell ref="G43:H43"/>
    <mergeCell ref="I43:J43"/>
    <mergeCell ref="K43:L43"/>
    <mergeCell ref="B38:C38"/>
    <mergeCell ref="D38:E38"/>
    <mergeCell ref="H38:I38"/>
    <mergeCell ref="L38:M38"/>
    <mergeCell ref="B34:C34"/>
    <mergeCell ref="D34:E34"/>
    <mergeCell ref="H34:I34"/>
    <mergeCell ref="L34:M34"/>
  </mergeCells>
  <conditionalFormatting sqref="I45">
    <cfRule type="cellIs" dxfId="7" priority="10" stopIfTrue="1" operator="lessThanOrEqual">
      <formula>-1</formula>
    </cfRule>
  </conditionalFormatting>
  <conditionalFormatting sqref="K44:M46">
    <cfRule type="cellIs" dxfId="6" priority="9" stopIfTrue="1" operator="lessThan">
      <formula>-1</formula>
    </cfRule>
  </conditionalFormatting>
  <conditionalFormatting sqref="I46">
    <cfRule type="cellIs" dxfId="5" priority="8" stopIfTrue="1" operator="lessThanOrEqual">
      <formula>-1</formula>
    </cfRule>
  </conditionalFormatting>
  <conditionalFormatting sqref="A9:A39">
    <cfRule type="expression" dxfId="4" priority="5">
      <formula>(ISODD(A9))</formula>
    </cfRule>
  </conditionalFormatting>
  <conditionalFormatting sqref="B9:C39">
    <cfRule type="cellIs" dxfId="3" priority="3" operator="equal">
      <formula>TODAY()</formula>
    </cfRule>
    <cfRule type="expression" dxfId="2" priority="4">
      <formula>(ISODD(A9))</formula>
    </cfRule>
  </conditionalFormatting>
  <conditionalFormatting sqref="D9:E39">
    <cfRule type="containsText" dxfId="1" priority="1" operator="containsText" text="söndag">
      <formula>NOT(ISERROR(SEARCH("söndag",D9)))</formula>
    </cfRule>
    <cfRule type="containsText" dxfId="0" priority="2" operator="containsText" text="lördag">
      <formula>NOT(ISERROR(SEARCH("lördag",D9)))</formula>
    </cfRule>
  </conditionalFormatting>
  <pageMargins left="0.59055118110236227" right="0.39370078740157483" top="0.39370078740157483" bottom="0.39370078740157483" header="0.19685039370078741" footer="0.19685039370078741"/>
  <pageSetup paperSize="9" orientation="portrait" horizontalDpi="4294967293" r:id="rId1"/>
  <headerFooter>
    <oddFooter>&amp;Lwww.vivekasfiffigamallar.se&amp;C&amp;A</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XFC47"/>
  <sheetViews>
    <sheetView showGridLines="0" tabSelected="1" zoomScaleNormal="100" workbookViewId="0">
      <pane ySplit="8" topLeftCell="A9" activePane="bottomLeft" state="frozen"/>
      <selection activeCell="G17" sqref="G17"/>
      <selection pane="bottomLeft" activeCell="A9" sqref="A9"/>
    </sheetView>
  </sheetViews>
  <sheetFormatPr defaultColWidth="0" defaultRowHeight="12.75" zeroHeight="1" outlineLevelRow="1" outlineLevelCol="1" x14ac:dyDescent="0.2"/>
  <cols>
    <col min="1" max="1" width="5.140625" style="16" customWidth="1"/>
    <col min="2" max="2" width="6.42578125" style="17" customWidth="1"/>
    <col min="3" max="5" width="4.28515625" style="17" customWidth="1"/>
    <col min="6" max="11" width="4.28515625" customWidth="1"/>
    <col min="12" max="13" width="4.28515625" style="15" customWidth="1"/>
    <col min="14" max="14" width="7.7109375" style="15" hidden="1" customWidth="1" outlineLevel="1"/>
    <col min="15" max="15" width="3.5703125" style="15" customWidth="1" collapsed="1"/>
    <col min="16" max="16" width="4.28515625" bestFit="1" customWidth="1"/>
    <col min="17" max="17" width="3.5703125" customWidth="1"/>
    <col min="18" max="18" width="23.85546875" customWidth="1"/>
    <col min="19" max="19" width="3.7109375" customWidth="1"/>
    <col min="20" max="16383" width="8.85546875" hidden="1"/>
  </cols>
  <sheetData>
    <row r="1" spans="1:18" ht="23.25" outlineLevel="1" x14ac:dyDescent="0.35">
      <c r="A1" s="75" t="s">
        <v>44</v>
      </c>
      <c r="B1" s="76"/>
      <c r="C1" s="76"/>
      <c r="D1" s="76"/>
      <c r="E1" s="76"/>
      <c r="F1" s="76"/>
      <c r="G1" s="76"/>
      <c r="H1" s="76"/>
      <c r="I1" s="76"/>
      <c r="J1" s="76"/>
      <c r="K1" s="76"/>
      <c r="L1" s="76"/>
      <c r="M1" s="76"/>
      <c r="N1" s="76"/>
      <c r="O1" s="76"/>
      <c r="P1" s="76"/>
      <c r="Q1" s="76"/>
      <c r="R1" s="76"/>
    </row>
    <row r="2" spans="1:18" s="21" customFormat="1" ht="18" x14ac:dyDescent="0.2">
      <c r="A2" s="9" t="s">
        <v>20</v>
      </c>
      <c r="B2" s="18"/>
      <c r="C2" s="18"/>
      <c r="D2" s="18"/>
      <c r="E2" s="18"/>
      <c r="F2" s="10"/>
      <c r="G2" s="11"/>
      <c r="H2" s="19"/>
      <c r="I2"/>
      <c r="J2" s="14"/>
      <c r="K2" s="14"/>
      <c r="N2" s="20"/>
      <c r="O2" s="12"/>
      <c r="P2" s="19"/>
      <c r="Q2" s="77" t="str">
        <f ca="1">MID(CELL("filename",A1),FIND("]",CELL("filename",A1))+1,255)</f>
        <v>Januari</v>
      </c>
      <c r="R2" s="78"/>
    </row>
    <row r="3" spans="1:18" s="21" customFormat="1" ht="15.75" x14ac:dyDescent="0.2">
      <c r="A3" s="24" t="s">
        <v>0</v>
      </c>
      <c r="B3" s="18"/>
      <c r="C3" s="18"/>
      <c r="D3" s="18"/>
      <c r="E3" s="18"/>
      <c r="F3" s="25"/>
      <c r="Q3" s="13"/>
      <c r="R3" s="14"/>
    </row>
    <row r="4" spans="1:18" s="21" customFormat="1" ht="15.75" x14ac:dyDescent="0.2">
      <c r="A4" s="22" t="s">
        <v>2</v>
      </c>
      <c r="B4" s="67" t="s">
        <v>5</v>
      </c>
      <c r="C4" s="68"/>
      <c r="D4" s="68"/>
      <c r="E4" s="68"/>
      <c r="F4" s="68"/>
      <c r="G4" s="68"/>
      <c r="H4" s="69"/>
      <c r="I4" s="14"/>
      <c r="J4" s="12" t="s">
        <v>1</v>
      </c>
      <c r="L4" s="109">
        <v>1</v>
      </c>
      <c r="M4" s="110"/>
      <c r="N4" s="20"/>
      <c r="O4" s="20"/>
    </row>
    <row r="5" spans="1:18" s="21" customFormat="1" ht="15.75" x14ac:dyDescent="0.2">
      <c r="A5" s="24"/>
      <c r="B5" s="18"/>
      <c r="C5" s="18"/>
      <c r="D5" s="18"/>
      <c r="E5" s="18"/>
      <c r="F5" s="25"/>
      <c r="Q5" s="13"/>
      <c r="R5" s="14"/>
    </row>
    <row r="6" spans="1:18" s="21" customFormat="1" ht="13.9" customHeight="1" x14ac:dyDescent="0.2">
      <c r="A6" s="26" t="s">
        <v>22</v>
      </c>
      <c r="C6" s="81">
        <v>120</v>
      </c>
      <c r="D6" s="82"/>
      <c r="E6" s="18"/>
      <c r="F6" s="27"/>
      <c r="G6" s="27"/>
      <c r="L6" s="20"/>
      <c r="M6" s="20"/>
      <c r="N6" s="28" t="s">
        <v>10</v>
      </c>
      <c r="Q6" s="27"/>
    </row>
    <row r="7" spans="1:18" ht="22.9" customHeight="1" x14ac:dyDescent="0.2">
      <c r="F7" s="106" t="s">
        <v>26</v>
      </c>
      <c r="G7" s="111"/>
      <c r="H7" s="106" t="s">
        <v>24</v>
      </c>
      <c r="I7" s="107"/>
      <c r="J7" s="104" t="s">
        <v>27</v>
      </c>
      <c r="K7" s="104"/>
      <c r="L7" s="70" t="s">
        <v>30</v>
      </c>
      <c r="M7" s="71"/>
      <c r="N7" s="29">
        <f>C6</f>
        <v>120</v>
      </c>
      <c r="O7" s="104" t="s">
        <v>25</v>
      </c>
      <c r="P7" s="104"/>
    </row>
    <row r="8" spans="1:18" ht="18" customHeight="1" x14ac:dyDescent="0.2">
      <c r="A8" s="43" t="s">
        <v>28</v>
      </c>
      <c r="B8" s="105" t="s">
        <v>9</v>
      </c>
      <c r="C8" s="99"/>
      <c r="D8" s="100" t="s">
        <v>6</v>
      </c>
      <c r="E8" s="101"/>
      <c r="F8" s="36" t="s">
        <v>3</v>
      </c>
      <c r="G8" s="36" t="s">
        <v>4</v>
      </c>
      <c r="H8" s="108" t="s">
        <v>7</v>
      </c>
      <c r="I8" s="107"/>
      <c r="J8" s="36" t="s">
        <v>3</v>
      </c>
      <c r="K8" s="36" t="s">
        <v>4</v>
      </c>
      <c r="L8" s="72" t="s">
        <v>31</v>
      </c>
      <c r="M8" s="73"/>
      <c r="N8" s="34" t="s">
        <v>8</v>
      </c>
      <c r="O8" s="35" t="s">
        <v>3</v>
      </c>
      <c r="P8" s="35" t="s">
        <v>4</v>
      </c>
      <c r="Q8" s="83" t="s">
        <v>21</v>
      </c>
      <c r="R8" s="84"/>
    </row>
    <row r="9" spans="1:18" s="21" customFormat="1" ht="17.45" customHeight="1" x14ac:dyDescent="0.2">
      <c r="A9" s="42">
        <f t="shared" ref="A9:A39" si="0">WEEKNUM(B9,21)</f>
        <v>1</v>
      </c>
      <c r="B9" s="98">
        <v>45292</v>
      </c>
      <c r="C9" s="112"/>
      <c r="D9" s="102" t="str">
        <f>TEXT(B9, "dddd")</f>
        <v>måndag</v>
      </c>
      <c r="E9" s="103"/>
      <c r="F9" s="44"/>
      <c r="G9" s="44"/>
      <c r="H9" s="94"/>
      <c r="I9" s="95"/>
      <c r="J9" s="44"/>
      <c r="K9" s="44"/>
      <c r="L9" s="79">
        <f>IF(ISNUMBER(J9),60*(J9-F9)+K9-G9-Januari!$E$45-H9-$I$46*$L$47,)</f>
        <v>0</v>
      </c>
      <c r="M9" s="80"/>
      <c r="N9" s="45">
        <f>L9+N7</f>
        <v>120</v>
      </c>
      <c r="O9" s="46">
        <f>TRUNC(N9/60)</f>
        <v>2</v>
      </c>
      <c r="P9" s="46">
        <f>N9-O9*60</f>
        <v>0</v>
      </c>
      <c r="Q9" s="74"/>
      <c r="R9" s="74"/>
    </row>
    <row r="10" spans="1:18" s="21" customFormat="1" ht="17.45" customHeight="1" x14ac:dyDescent="0.2">
      <c r="A10" s="42">
        <f t="shared" si="0"/>
        <v>1</v>
      </c>
      <c r="B10" s="98">
        <v>45293</v>
      </c>
      <c r="C10" s="99"/>
      <c r="D10" s="96" t="str">
        <f t="shared" ref="D10:D11" si="1">TEXT(B10, "dddd")</f>
        <v>tisdag</v>
      </c>
      <c r="E10" s="97"/>
      <c r="F10" s="47">
        <v>8</v>
      </c>
      <c r="G10" s="47">
        <v>10</v>
      </c>
      <c r="H10" s="94"/>
      <c r="I10" s="95"/>
      <c r="J10" s="47">
        <v>16</v>
      </c>
      <c r="K10" s="47">
        <v>30</v>
      </c>
      <c r="L10" s="79">
        <f>IF(ISNUMBER(J10),60*(J10-F10)+K10-G10-Januari!$E$45-H10-$I$46*$L$47,)</f>
        <v>35</v>
      </c>
      <c r="M10" s="80"/>
      <c r="N10" s="45">
        <f>N9+L10</f>
        <v>155</v>
      </c>
      <c r="O10" s="46">
        <f t="shared" ref="O10:O39" si="2">TRUNC(N10/60)</f>
        <v>2</v>
      </c>
      <c r="P10" s="46">
        <f t="shared" ref="P10:P39" si="3">N10-O10*60</f>
        <v>35</v>
      </c>
      <c r="Q10" s="74"/>
      <c r="R10" s="74"/>
    </row>
    <row r="11" spans="1:18" s="21" customFormat="1" ht="17.45" customHeight="1" x14ac:dyDescent="0.2">
      <c r="A11" s="42">
        <f t="shared" si="0"/>
        <v>1</v>
      </c>
      <c r="B11" s="98">
        <v>45294</v>
      </c>
      <c r="C11" s="99"/>
      <c r="D11" s="96" t="str">
        <f t="shared" si="1"/>
        <v>onsdag</v>
      </c>
      <c r="E11" s="97"/>
      <c r="F11" s="44">
        <v>8</v>
      </c>
      <c r="G11" s="44"/>
      <c r="H11" s="94">
        <v>-245</v>
      </c>
      <c r="I11" s="95"/>
      <c r="J11" s="44">
        <v>16</v>
      </c>
      <c r="K11" s="44"/>
      <c r="L11" s="79">
        <f>IF(ISNUMBER(J11),60*(J11-F11)+K11-G11-Januari!$E$45-H11-$I$46*$L$47,)</f>
        <v>260</v>
      </c>
      <c r="M11" s="80"/>
      <c r="N11" s="45">
        <f t="shared" ref="N11:N39" si="4">N10+L11</f>
        <v>415</v>
      </c>
      <c r="O11" s="46">
        <f t="shared" si="2"/>
        <v>6</v>
      </c>
      <c r="P11" s="46">
        <f t="shared" si="3"/>
        <v>55</v>
      </c>
      <c r="Q11" s="74" t="s">
        <v>29</v>
      </c>
      <c r="R11" s="74"/>
    </row>
    <row r="12" spans="1:18" s="21" customFormat="1" ht="17.45" customHeight="1" x14ac:dyDescent="0.2">
      <c r="A12" s="42">
        <f t="shared" si="0"/>
        <v>1</v>
      </c>
      <c r="B12" s="98">
        <v>45295</v>
      </c>
      <c r="C12" s="99"/>
      <c r="D12" s="96" t="str">
        <f t="shared" ref="D12:D39" si="5">TEXT(B12, "dddd")</f>
        <v>torsdag</v>
      </c>
      <c r="E12" s="97"/>
      <c r="F12" s="44"/>
      <c r="G12" s="44"/>
      <c r="H12" s="94"/>
      <c r="I12" s="95"/>
      <c r="J12" s="44"/>
      <c r="K12" s="44"/>
      <c r="L12" s="79">
        <f>IF(ISNUMBER(J12),60*(J12-F12)+K12-G12-Januari!$E$45-H12-$I$46*$L$47,)</f>
        <v>0</v>
      </c>
      <c r="M12" s="80"/>
      <c r="N12" s="45">
        <f t="shared" ref="N12" si="6">N11+L12</f>
        <v>415</v>
      </c>
      <c r="O12" s="46">
        <f t="shared" ref="O12" si="7">TRUNC(N12/60)</f>
        <v>6</v>
      </c>
      <c r="P12" s="46">
        <f t="shared" ref="P12" si="8">N12-O12*60</f>
        <v>55</v>
      </c>
      <c r="Q12" s="74"/>
      <c r="R12" s="74"/>
    </row>
    <row r="13" spans="1:18" s="21" customFormat="1" ht="17.45" customHeight="1" x14ac:dyDescent="0.2">
      <c r="A13" s="42">
        <f t="shared" si="0"/>
        <v>1</v>
      </c>
      <c r="B13" s="98">
        <v>45296</v>
      </c>
      <c r="C13" s="99"/>
      <c r="D13" s="96" t="str">
        <f t="shared" si="5"/>
        <v>fredag</v>
      </c>
      <c r="E13" s="97"/>
      <c r="F13" s="44"/>
      <c r="G13" s="44"/>
      <c r="H13" s="94"/>
      <c r="I13" s="95"/>
      <c r="J13" s="44"/>
      <c r="K13" s="44"/>
      <c r="L13" s="79">
        <f>IF(ISNUMBER(J13),60*(J13-F13)+K13-G13-Januari!$E$45-H13-$I$46*$L$47,)</f>
        <v>0</v>
      </c>
      <c r="M13" s="80"/>
      <c r="N13" s="45">
        <f t="shared" si="4"/>
        <v>415</v>
      </c>
      <c r="O13" s="46">
        <f t="shared" si="2"/>
        <v>6</v>
      </c>
      <c r="P13" s="46">
        <f t="shared" si="3"/>
        <v>55</v>
      </c>
      <c r="Q13" s="74"/>
      <c r="R13" s="74"/>
    </row>
    <row r="14" spans="1:18" s="21" customFormat="1" ht="17.45" customHeight="1" x14ac:dyDescent="0.2">
      <c r="A14" s="42">
        <f t="shared" si="0"/>
        <v>1</v>
      </c>
      <c r="B14" s="98">
        <v>45297</v>
      </c>
      <c r="C14" s="99"/>
      <c r="D14" s="102" t="str">
        <f t="shared" si="5"/>
        <v>lördag</v>
      </c>
      <c r="E14" s="103"/>
      <c r="F14" s="44"/>
      <c r="G14" s="44"/>
      <c r="H14" s="94"/>
      <c r="I14" s="95"/>
      <c r="J14" s="44"/>
      <c r="K14" s="44"/>
      <c r="L14" s="79">
        <f>IF(ISNUMBER(J14),60*(J14-F14)+K14-G14-Januari!$E$45-H14-$I$46*$L$47,)</f>
        <v>0</v>
      </c>
      <c r="M14" s="80"/>
      <c r="N14" s="45">
        <f t="shared" si="4"/>
        <v>415</v>
      </c>
      <c r="O14" s="46">
        <f t="shared" si="2"/>
        <v>6</v>
      </c>
      <c r="P14" s="46">
        <f t="shared" si="3"/>
        <v>55</v>
      </c>
      <c r="Q14" s="74"/>
      <c r="R14" s="74"/>
    </row>
    <row r="15" spans="1:18" s="21" customFormat="1" ht="17.45" customHeight="1" x14ac:dyDescent="0.2">
      <c r="A15" s="42">
        <f t="shared" si="0"/>
        <v>1</v>
      </c>
      <c r="B15" s="98">
        <v>45298</v>
      </c>
      <c r="C15" s="99"/>
      <c r="D15" s="96" t="str">
        <f t="shared" si="5"/>
        <v>söndag</v>
      </c>
      <c r="E15" s="97"/>
      <c r="F15" s="44"/>
      <c r="G15" s="44"/>
      <c r="H15" s="94"/>
      <c r="I15" s="95"/>
      <c r="J15" s="44"/>
      <c r="K15" s="44"/>
      <c r="L15" s="79">
        <f>IF(ISNUMBER(J15),60*(J15-F15)+K15-G15-Januari!$E$45-H15-$I$46*$L$47,)</f>
        <v>0</v>
      </c>
      <c r="M15" s="80"/>
      <c r="N15" s="45">
        <f t="shared" si="4"/>
        <v>415</v>
      </c>
      <c r="O15" s="46">
        <f t="shared" si="2"/>
        <v>6</v>
      </c>
      <c r="P15" s="46">
        <f t="shared" si="3"/>
        <v>55</v>
      </c>
      <c r="Q15" s="74"/>
      <c r="R15" s="74"/>
    </row>
    <row r="16" spans="1:18" s="21" customFormat="1" ht="17.45" customHeight="1" x14ac:dyDescent="0.2">
      <c r="A16" s="42">
        <f t="shared" si="0"/>
        <v>2</v>
      </c>
      <c r="B16" s="98">
        <v>45299</v>
      </c>
      <c r="C16" s="99"/>
      <c r="D16" s="96" t="str">
        <f t="shared" si="5"/>
        <v>måndag</v>
      </c>
      <c r="E16" s="97"/>
      <c r="F16" s="44">
        <v>8</v>
      </c>
      <c r="G16" s="44"/>
      <c r="H16" s="63"/>
      <c r="I16" s="64"/>
      <c r="J16" s="44">
        <v>16</v>
      </c>
      <c r="K16" s="44">
        <v>30</v>
      </c>
      <c r="L16" s="79">
        <f>IF(ISNUMBER(J16),60*(J16-F16)+K16-G16-Januari!$E$45-H16-$I$46*$L$47,)</f>
        <v>45</v>
      </c>
      <c r="M16" s="80"/>
      <c r="N16" s="45">
        <f t="shared" si="4"/>
        <v>460</v>
      </c>
      <c r="O16" s="46">
        <f t="shared" si="2"/>
        <v>7</v>
      </c>
      <c r="P16" s="46">
        <f t="shared" si="3"/>
        <v>40</v>
      </c>
      <c r="Q16" s="74"/>
      <c r="R16" s="74"/>
    </row>
    <row r="17" spans="1:18" s="21" customFormat="1" ht="17.45" customHeight="1" x14ac:dyDescent="0.2">
      <c r="A17" s="42">
        <f t="shared" si="0"/>
        <v>2</v>
      </c>
      <c r="B17" s="98">
        <v>45300</v>
      </c>
      <c r="C17" s="99"/>
      <c r="D17" s="96" t="str">
        <f t="shared" si="5"/>
        <v>tisdag</v>
      </c>
      <c r="E17" s="97"/>
      <c r="F17" s="44">
        <v>7</v>
      </c>
      <c r="G17" s="44">
        <v>30</v>
      </c>
      <c r="H17" s="63"/>
      <c r="I17" s="64"/>
      <c r="J17" s="44">
        <v>16</v>
      </c>
      <c r="K17" s="44">
        <v>40</v>
      </c>
      <c r="L17" s="79">
        <f>IF(ISNUMBER(J17),60*(J17-F17)+K17-G17-Januari!$E$45-H17-$I$46*$L$47,)</f>
        <v>85</v>
      </c>
      <c r="M17" s="80"/>
      <c r="N17" s="45">
        <f t="shared" si="4"/>
        <v>545</v>
      </c>
      <c r="O17" s="46">
        <f t="shared" si="2"/>
        <v>9</v>
      </c>
      <c r="P17" s="46">
        <f t="shared" si="3"/>
        <v>5</v>
      </c>
      <c r="Q17" s="74"/>
      <c r="R17" s="74"/>
    </row>
    <row r="18" spans="1:18" s="21" customFormat="1" ht="17.45" customHeight="1" x14ac:dyDescent="0.2">
      <c r="A18" s="42">
        <f t="shared" si="0"/>
        <v>2</v>
      </c>
      <c r="B18" s="98">
        <v>45301</v>
      </c>
      <c r="C18" s="99"/>
      <c r="D18" s="96" t="str">
        <f t="shared" si="5"/>
        <v>onsdag</v>
      </c>
      <c r="E18" s="97"/>
      <c r="F18" s="44">
        <v>7</v>
      </c>
      <c r="G18" s="44"/>
      <c r="H18" s="63"/>
      <c r="I18" s="64"/>
      <c r="J18" s="44">
        <v>17</v>
      </c>
      <c r="K18" s="44"/>
      <c r="L18" s="79">
        <f>IF(ISNUMBER(J18),60*(J18-F18)+K18-G18-Januari!$E$45-H18-$I$46*$L$47,)</f>
        <v>135</v>
      </c>
      <c r="M18" s="80"/>
      <c r="N18" s="45">
        <f t="shared" si="4"/>
        <v>680</v>
      </c>
      <c r="O18" s="46">
        <f t="shared" si="2"/>
        <v>11</v>
      </c>
      <c r="P18" s="46">
        <f t="shared" si="3"/>
        <v>20</v>
      </c>
      <c r="Q18" s="74"/>
      <c r="R18" s="74"/>
    </row>
    <row r="19" spans="1:18" s="21" customFormat="1" ht="17.45" customHeight="1" x14ac:dyDescent="0.2">
      <c r="A19" s="42">
        <f t="shared" si="0"/>
        <v>2</v>
      </c>
      <c r="B19" s="98">
        <v>45302</v>
      </c>
      <c r="C19" s="99"/>
      <c r="D19" s="96" t="str">
        <f t="shared" si="5"/>
        <v>torsdag</v>
      </c>
      <c r="E19" s="97"/>
      <c r="F19" s="44">
        <v>7</v>
      </c>
      <c r="G19" s="44"/>
      <c r="H19" s="63"/>
      <c r="I19" s="64"/>
      <c r="J19" s="44">
        <v>16</v>
      </c>
      <c r="K19" s="44">
        <v>40</v>
      </c>
      <c r="L19" s="79">
        <f>IF(ISNUMBER(J19),60*(J19-F19)+K19-G19-Januari!$E$45-H19-$I$46*$L$47,)</f>
        <v>115</v>
      </c>
      <c r="M19" s="80"/>
      <c r="N19" s="45">
        <f t="shared" si="4"/>
        <v>795</v>
      </c>
      <c r="O19" s="46">
        <f t="shared" si="2"/>
        <v>13</v>
      </c>
      <c r="P19" s="46">
        <f t="shared" si="3"/>
        <v>15</v>
      </c>
      <c r="Q19" s="74"/>
      <c r="R19" s="74"/>
    </row>
    <row r="20" spans="1:18" s="21" customFormat="1" ht="17.45" customHeight="1" x14ac:dyDescent="0.2">
      <c r="A20" s="42">
        <f t="shared" si="0"/>
        <v>2</v>
      </c>
      <c r="B20" s="98">
        <v>45303</v>
      </c>
      <c r="C20" s="99"/>
      <c r="D20" s="96" t="str">
        <f t="shared" si="5"/>
        <v>fredag</v>
      </c>
      <c r="E20" s="97"/>
      <c r="F20" s="44"/>
      <c r="G20" s="44"/>
      <c r="H20" s="94"/>
      <c r="I20" s="95"/>
      <c r="J20" s="44"/>
      <c r="K20" s="44"/>
      <c r="L20" s="79">
        <f>IF(ISNUMBER(J20),60*(J20-F20)+K20-G20-Januari!$E$45-H20-$I$46*$L$47,)</f>
        <v>0</v>
      </c>
      <c r="M20" s="80"/>
      <c r="N20" s="45">
        <f t="shared" si="4"/>
        <v>795</v>
      </c>
      <c r="O20" s="46">
        <f t="shared" si="2"/>
        <v>13</v>
      </c>
      <c r="P20" s="46">
        <f t="shared" si="3"/>
        <v>15</v>
      </c>
      <c r="Q20" s="74"/>
      <c r="R20" s="74"/>
    </row>
    <row r="21" spans="1:18" s="21" customFormat="1" ht="17.45" customHeight="1" x14ac:dyDescent="0.2">
      <c r="A21" s="42">
        <f t="shared" si="0"/>
        <v>2</v>
      </c>
      <c r="B21" s="98">
        <v>45304</v>
      </c>
      <c r="C21" s="99"/>
      <c r="D21" s="96" t="str">
        <f t="shared" si="5"/>
        <v>lördag</v>
      </c>
      <c r="E21" s="97"/>
      <c r="F21" s="44"/>
      <c r="G21" s="44"/>
      <c r="H21" s="94"/>
      <c r="I21" s="95"/>
      <c r="J21" s="44"/>
      <c r="K21" s="44"/>
      <c r="L21" s="79">
        <f>IF(ISNUMBER(J21),60*(J21-F21)+K21-G21-Januari!$E$45-H21-$I$46*$L$47,)</f>
        <v>0</v>
      </c>
      <c r="M21" s="80"/>
      <c r="N21" s="45">
        <f t="shared" si="4"/>
        <v>795</v>
      </c>
      <c r="O21" s="46">
        <f t="shared" si="2"/>
        <v>13</v>
      </c>
      <c r="P21" s="46">
        <f t="shared" si="3"/>
        <v>15</v>
      </c>
      <c r="Q21" s="74"/>
      <c r="R21" s="74"/>
    </row>
    <row r="22" spans="1:18" s="21" customFormat="1" ht="17.45" customHeight="1" x14ac:dyDescent="0.2">
      <c r="A22" s="42">
        <f t="shared" si="0"/>
        <v>2</v>
      </c>
      <c r="B22" s="98">
        <v>45305</v>
      </c>
      <c r="C22" s="99"/>
      <c r="D22" s="96" t="str">
        <f t="shared" si="5"/>
        <v>söndag</v>
      </c>
      <c r="E22" s="97"/>
      <c r="F22" s="44"/>
      <c r="G22" s="44"/>
      <c r="H22" s="94"/>
      <c r="I22" s="95"/>
      <c r="J22" s="44"/>
      <c r="K22" s="44"/>
      <c r="L22" s="79">
        <f>IF(ISNUMBER(J22),60*(J22-F22)+K22-G22-Januari!$E$45-H22-$I$46*$L$47,)</f>
        <v>0</v>
      </c>
      <c r="M22" s="80"/>
      <c r="N22" s="45">
        <f t="shared" si="4"/>
        <v>795</v>
      </c>
      <c r="O22" s="46">
        <f t="shared" si="2"/>
        <v>13</v>
      </c>
      <c r="P22" s="46">
        <f t="shared" si="3"/>
        <v>15</v>
      </c>
      <c r="Q22" s="74"/>
      <c r="R22" s="74"/>
    </row>
    <row r="23" spans="1:18" s="21" customFormat="1" ht="17.45" customHeight="1" x14ac:dyDescent="0.2">
      <c r="A23" s="42">
        <f t="shared" si="0"/>
        <v>3</v>
      </c>
      <c r="B23" s="98">
        <v>45306</v>
      </c>
      <c r="C23" s="99"/>
      <c r="D23" s="96" t="str">
        <f t="shared" si="5"/>
        <v>måndag</v>
      </c>
      <c r="E23" s="97"/>
      <c r="F23" s="44"/>
      <c r="G23" s="44"/>
      <c r="H23" s="94"/>
      <c r="I23" s="95"/>
      <c r="J23" s="44"/>
      <c r="K23" s="44"/>
      <c r="L23" s="79">
        <f>IF(ISNUMBER(J23),60*(J23-F23)+K23-G23-Januari!$E$45-H23-$I$46*$L$47,)</f>
        <v>0</v>
      </c>
      <c r="M23" s="80"/>
      <c r="N23" s="45">
        <f t="shared" si="4"/>
        <v>795</v>
      </c>
      <c r="O23" s="46">
        <f t="shared" si="2"/>
        <v>13</v>
      </c>
      <c r="P23" s="46">
        <f t="shared" si="3"/>
        <v>15</v>
      </c>
      <c r="Q23" s="74"/>
      <c r="R23" s="74"/>
    </row>
    <row r="24" spans="1:18" s="21" customFormat="1" ht="17.45" customHeight="1" x14ac:dyDescent="0.2">
      <c r="A24" s="42">
        <f t="shared" si="0"/>
        <v>3</v>
      </c>
      <c r="B24" s="98">
        <v>45307</v>
      </c>
      <c r="C24" s="99"/>
      <c r="D24" s="96" t="str">
        <f t="shared" si="5"/>
        <v>tisdag</v>
      </c>
      <c r="E24" s="97"/>
      <c r="F24" s="44"/>
      <c r="G24" s="44"/>
      <c r="H24" s="94"/>
      <c r="I24" s="95"/>
      <c r="J24" s="44"/>
      <c r="K24" s="44"/>
      <c r="L24" s="79">
        <f>IF(ISNUMBER(J24),60*(J24-F24)+K24-G24-Januari!$E$45-H24-$I$46*$L$47,)</f>
        <v>0</v>
      </c>
      <c r="M24" s="80"/>
      <c r="N24" s="45">
        <f t="shared" si="4"/>
        <v>795</v>
      </c>
      <c r="O24" s="46">
        <f t="shared" si="2"/>
        <v>13</v>
      </c>
      <c r="P24" s="46">
        <f t="shared" si="3"/>
        <v>15</v>
      </c>
      <c r="Q24" s="74"/>
      <c r="R24" s="74"/>
    </row>
    <row r="25" spans="1:18" s="21" customFormat="1" ht="17.45" customHeight="1" x14ac:dyDescent="0.2">
      <c r="A25" s="42">
        <f t="shared" si="0"/>
        <v>3</v>
      </c>
      <c r="B25" s="98">
        <v>45308</v>
      </c>
      <c r="C25" s="99"/>
      <c r="D25" s="96" t="str">
        <f t="shared" si="5"/>
        <v>onsdag</v>
      </c>
      <c r="E25" s="97"/>
      <c r="F25" s="44"/>
      <c r="G25" s="44"/>
      <c r="H25" s="94"/>
      <c r="I25" s="95"/>
      <c r="J25" s="44"/>
      <c r="K25" s="44"/>
      <c r="L25" s="79">
        <f>IF(ISNUMBER(J25),60*(J25-F25)+K25-G25-Januari!$E$45-H25-$I$46*$L$47,)</f>
        <v>0</v>
      </c>
      <c r="M25" s="80"/>
      <c r="N25" s="45">
        <f t="shared" si="4"/>
        <v>795</v>
      </c>
      <c r="O25" s="46">
        <f t="shared" si="2"/>
        <v>13</v>
      </c>
      <c r="P25" s="46">
        <f t="shared" si="3"/>
        <v>15</v>
      </c>
      <c r="Q25" s="74"/>
      <c r="R25" s="74"/>
    </row>
    <row r="26" spans="1:18" s="21" customFormat="1" ht="17.45" customHeight="1" x14ac:dyDescent="0.2">
      <c r="A26" s="42">
        <f t="shared" si="0"/>
        <v>3</v>
      </c>
      <c r="B26" s="98">
        <v>45309</v>
      </c>
      <c r="C26" s="99"/>
      <c r="D26" s="96" t="str">
        <f t="shared" si="5"/>
        <v>torsdag</v>
      </c>
      <c r="E26" s="97"/>
      <c r="F26" s="44"/>
      <c r="G26" s="44"/>
      <c r="H26" s="94"/>
      <c r="I26" s="95"/>
      <c r="J26" s="44"/>
      <c r="K26" s="44"/>
      <c r="L26" s="79">
        <f>IF(ISNUMBER(J26),60*(J26-F26)+K26-G26-Januari!$E$45-H26-$I$46*$L$47,)</f>
        <v>0</v>
      </c>
      <c r="M26" s="80"/>
      <c r="N26" s="45">
        <f t="shared" si="4"/>
        <v>795</v>
      </c>
      <c r="O26" s="46">
        <f t="shared" si="2"/>
        <v>13</v>
      </c>
      <c r="P26" s="46">
        <f t="shared" si="3"/>
        <v>15</v>
      </c>
      <c r="Q26" s="74"/>
      <c r="R26" s="74"/>
    </row>
    <row r="27" spans="1:18" s="21" customFormat="1" ht="17.45" customHeight="1" x14ac:dyDescent="0.2">
      <c r="A27" s="42">
        <f t="shared" si="0"/>
        <v>3</v>
      </c>
      <c r="B27" s="98">
        <v>45310</v>
      </c>
      <c r="C27" s="99"/>
      <c r="D27" s="96" t="str">
        <f t="shared" si="5"/>
        <v>fredag</v>
      </c>
      <c r="E27" s="97"/>
      <c r="F27" s="44"/>
      <c r="G27" s="44"/>
      <c r="H27" s="94"/>
      <c r="I27" s="95"/>
      <c r="J27" s="44"/>
      <c r="K27" s="44"/>
      <c r="L27" s="79">
        <f>IF(ISNUMBER(J27),60*(J27-F27)+K27-G27-Januari!$E$45-H27-$I$46*$L$47,)</f>
        <v>0</v>
      </c>
      <c r="M27" s="80"/>
      <c r="N27" s="45">
        <f t="shared" si="4"/>
        <v>795</v>
      </c>
      <c r="O27" s="46">
        <f t="shared" si="2"/>
        <v>13</v>
      </c>
      <c r="P27" s="46">
        <f t="shared" si="3"/>
        <v>15</v>
      </c>
      <c r="Q27" s="74"/>
      <c r="R27" s="74"/>
    </row>
    <row r="28" spans="1:18" s="21" customFormat="1" ht="17.45" customHeight="1" x14ac:dyDescent="0.2">
      <c r="A28" s="42">
        <f t="shared" si="0"/>
        <v>3</v>
      </c>
      <c r="B28" s="98">
        <v>45311</v>
      </c>
      <c r="C28" s="99"/>
      <c r="D28" s="96" t="str">
        <f t="shared" si="5"/>
        <v>lördag</v>
      </c>
      <c r="E28" s="97"/>
      <c r="F28" s="44"/>
      <c r="G28" s="44"/>
      <c r="H28" s="94"/>
      <c r="I28" s="95"/>
      <c r="J28" s="44"/>
      <c r="K28" s="44"/>
      <c r="L28" s="79">
        <f>IF(ISNUMBER(J28),60*(J28-F28)+K28-G28-Januari!$E$45-H28-$I$46*$L$47,)</f>
        <v>0</v>
      </c>
      <c r="M28" s="80"/>
      <c r="N28" s="45">
        <f t="shared" si="4"/>
        <v>795</v>
      </c>
      <c r="O28" s="46">
        <f t="shared" si="2"/>
        <v>13</v>
      </c>
      <c r="P28" s="46">
        <f t="shared" si="3"/>
        <v>15</v>
      </c>
      <c r="Q28" s="74"/>
      <c r="R28" s="74"/>
    </row>
    <row r="29" spans="1:18" s="21" customFormat="1" ht="17.45" customHeight="1" x14ac:dyDescent="0.2">
      <c r="A29" s="42">
        <f t="shared" si="0"/>
        <v>3</v>
      </c>
      <c r="B29" s="98">
        <v>45312</v>
      </c>
      <c r="C29" s="99"/>
      <c r="D29" s="96" t="str">
        <f t="shared" si="5"/>
        <v>söndag</v>
      </c>
      <c r="E29" s="97"/>
      <c r="F29" s="44"/>
      <c r="G29" s="44"/>
      <c r="H29" s="94"/>
      <c r="I29" s="95"/>
      <c r="J29" s="44"/>
      <c r="K29" s="44"/>
      <c r="L29" s="79">
        <f>IF(ISNUMBER(J29),60*(J29-F29)+K29-G29-Januari!$E$45-H29-$I$46*$L$47,)</f>
        <v>0</v>
      </c>
      <c r="M29" s="80"/>
      <c r="N29" s="45">
        <f t="shared" si="4"/>
        <v>795</v>
      </c>
      <c r="O29" s="46">
        <f t="shared" si="2"/>
        <v>13</v>
      </c>
      <c r="P29" s="46">
        <f t="shared" si="3"/>
        <v>15</v>
      </c>
      <c r="Q29" s="74"/>
      <c r="R29" s="74"/>
    </row>
    <row r="30" spans="1:18" s="21" customFormat="1" ht="17.45" customHeight="1" x14ac:dyDescent="0.2">
      <c r="A30" s="42">
        <f t="shared" si="0"/>
        <v>4</v>
      </c>
      <c r="B30" s="98">
        <v>45313</v>
      </c>
      <c r="C30" s="99"/>
      <c r="D30" s="96" t="str">
        <f t="shared" si="5"/>
        <v>måndag</v>
      </c>
      <c r="E30" s="97"/>
      <c r="F30" s="44"/>
      <c r="G30" s="44"/>
      <c r="H30" s="94"/>
      <c r="I30" s="95"/>
      <c r="J30" s="44"/>
      <c r="K30" s="44"/>
      <c r="L30" s="79">
        <f>IF(ISNUMBER(J30),60*(J30-F30)+K30-G30-Januari!$E$45-H30-$I$46*$L$47,)</f>
        <v>0</v>
      </c>
      <c r="M30" s="80"/>
      <c r="N30" s="45">
        <f t="shared" si="4"/>
        <v>795</v>
      </c>
      <c r="O30" s="46">
        <f t="shared" si="2"/>
        <v>13</v>
      </c>
      <c r="P30" s="46">
        <f t="shared" si="3"/>
        <v>15</v>
      </c>
      <c r="Q30" s="74"/>
      <c r="R30" s="74"/>
    </row>
    <row r="31" spans="1:18" s="21" customFormat="1" ht="17.45" customHeight="1" x14ac:dyDescent="0.2">
      <c r="A31" s="42">
        <f t="shared" si="0"/>
        <v>4</v>
      </c>
      <c r="B31" s="98">
        <v>45314</v>
      </c>
      <c r="C31" s="99"/>
      <c r="D31" s="96" t="str">
        <f t="shared" si="5"/>
        <v>tisdag</v>
      </c>
      <c r="E31" s="97"/>
      <c r="F31" s="44"/>
      <c r="G31" s="44"/>
      <c r="H31" s="94"/>
      <c r="I31" s="95"/>
      <c r="J31" s="44"/>
      <c r="K31" s="44"/>
      <c r="L31" s="79">
        <f>IF(ISNUMBER(J31),60*(J31-F31)+K31-G31-Januari!$E$45-H31-$I$46*$L$47,)</f>
        <v>0</v>
      </c>
      <c r="M31" s="80"/>
      <c r="N31" s="45">
        <f t="shared" si="4"/>
        <v>795</v>
      </c>
      <c r="O31" s="46">
        <f t="shared" si="2"/>
        <v>13</v>
      </c>
      <c r="P31" s="46">
        <f t="shared" si="3"/>
        <v>15</v>
      </c>
      <c r="Q31" s="74"/>
      <c r="R31" s="74"/>
    </row>
    <row r="32" spans="1:18" s="21" customFormat="1" ht="17.45" customHeight="1" x14ac:dyDescent="0.2">
      <c r="A32" s="42">
        <f t="shared" si="0"/>
        <v>4</v>
      </c>
      <c r="B32" s="98">
        <v>45315</v>
      </c>
      <c r="C32" s="99"/>
      <c r="D32" s="96" t="str">
        <f t="shared" si="5"/>
        <v>onsdag</v>
      </c>
      <c r="E32" s="97"/>
      <c r="F32" s="44"/>
      <c r="G32" s="44"/>
      <c r="H32" s="94"/>
      <c r="I32" s="95"/>
      <c r="J32" s="44"/>
      <c r="K32" s="44"/>
      <c r="L32" s="79">
        <f>IF(ISNUMBER(J32),60*(J32-F32)+K32-G32-Januari!$E$45-H32-$I$46*$L$47,)</f>
        <v>0</v>
      </c>
      <c r="M32" s="80"/>
      <c r="N32" s="45">
        <f t="shared" si="4"/>
        <v>795</v>
      </c>
      <c r="O32" s="46">
        <f t="shared" si="2"/>
        <v>13</v>
      </c>
      <c r="P32" s="46">
        <f t="shared" si="3"/>
        <v>15</v>
      </c>
      <c r="Q32" s="74"/>
      <c r="R32" s="74"/>
    </row>
    <row r="33" spans="1:18" s="21" customFormat="1" ht="17.45" customHeight="1" x14ac:dyDescent="0.2">
      <c r="A33" s="42">
        <f t="shared" si="0"/>
        <v>4</v>
      </c>
      <c r="B33" s="98">
        <v>45316</v>
      </c>
      <c r="C33" s="99"/>
      <c r="D33" s="96" t="str">
        <f t="shared" si="5"/>
        <v>torsdag</v>
      </c>
      <c r="E33" s="97"/>
      <c r="F33" s="44"/>
      <c r="G33" s="44"/>
      <c r="H33" s="94"/>
      <c r="I33" s="95"/>
      <c r="J33" s="44"/>
      <c r="K33" s="44"/>
      <c r="L33" s="79">
        <f>IF(ISNUMBER(J33),60*(J33-F33)+K33-G33-Januari!$E$45-H33-$I$46*$L$47,)</f>
        <v>0</v>
      </c>
      <c r="M33" s="80"/>
      <c r="N33" s="45">
        <f t="shared" si="4"/>
        <v>795</v>
      </c>
      <c r="O33" s="46">
        <f t="shared" si="2"/>
        <v>13</v>
      </c>
      <c r="P33" s="46">
        <f t="shared" si="3"/>
        <v>15</v>
      </c>
      <c r="Q33" s="74"/>
      <c r="R33" s="74"/>
    </row>
    <row r="34" spans="1:18" s="21" customFormat="1" ht="17.45" customHeight="1" x14ac:dyDescent="0.2">
      <c r="A34" s="42">
        <f t="shared" si="0"/>
        <v>4</v>
      </c>
      <c r="B34" s="98">
        <v>45317</v>
      </c>
      <c r="C34" s="99"/>
      <c r="D34" s="96" t="str">
        <f t="shared" si="5"/>
        <v>fredag</v>
      </c>
      <c r="E34" s="97"/>
      <c r="F34" s="44"/>
      <c r="G34" s="44"/>
      <c r="H34" s="94"/>
      <c r="I34" s="95"/>
      <c r="J34" s="44"/>
      <c r="K34" s="44"/>
      <c r="L34" s="79">
        <f>IF(ISNUMBER(J34),60*(J34-F34)+K34-G34-Januari!$E$45-H34-$I$46*$L$47,)</f>
        <v>0</v>
      </c>
      <c r="M34" s="80"/>
      <c r="N34" s="45">
        <f t="shared" si="4"/>
        <v>795</v>
      </c>
      <c r="O34" s="46">
        <f t="shared" si="2"/>
        <v>13</v>
      </c>
      <c r="P34" s="46">
        <f t="shared" si="3"/>
        <v>15</v>
      </c>
      <c r="Q34" s="74"/>
      <c r="R34" s="74"/>
    </row>
    <row r="35" spans="1:18" s="21" customFormat="1" ht="17.45" customHeight="1" x14ac:dyDescent="0.2">
      <c r="A35" s="42">
        <f t="shared" si="0"/>
        <v>4</v>
      </c>
      <c r="B35" s="98">
        <v>45318</v>
      </c>
      <c r="C35" s="99"/>
      <c r="D35" s="96" t="str">
        <f t="shared" si="5"/>
        <v>lördag</v>
      </c>
      <c r="E35" s="97"/>
      <c r="F35" s="44"/>
      <c r="G35" s="44"/>
      <c r="H35" s="94"/>
      <c r="I35" s="95"/>
      <c r="J35" s="44"/>
      <c r="K35" s="44"/>
      <c r="L35" s="79">
        <f>IF(ISNUMBER(J35),60*(J35-F35)+K35-G35-Januari!$E$45-H35-$I$46*$L$47,)</f>
        <v>0</v>
      </c>
      <c r="M35" s="80"/>
      <c r="N35" s="45">
        <f t="shared" si="4"/>
        <v>795</v>
      </c>
      <c r="O35" s="46">
        <f t="shared" si="2"/>
        <v>13</v>
      </c>
      <c r="P35" s="46">
        <f t="shared" si="3"/>
        <v>15</v>
      </c>
      <c r="Q35" s="74"/>
      <c r="R35" s="74"/>
    </row>
    <row r="36" spans="1:18" s="21" customFormat="1" ht="17.45" customHeight="1" x14ac:dyDescent="0.2">
      <c r="A36" s="42">
        <f t="shared" si="0"/>
        <v>4</v>
      </c>
      <c r="B36" s="98">
        <v>45319</v>
      </c>
      <c r="C36" s="99"/>
      <c r="D36" s="96" t="str">
        <f t="shared" si="5"/>
        <v>söndag</v>
      </c>
      <c r="E36" s="97"/>
      <c r="F36" s="44"/>
      <c r="G36" s="44"/>
      <c r="H36" s="94"/>
      <c r="I36" s="95"/>
      <c r="J36" s="44"/>
      <c r="K36" s="44"/>
      <c r="L36" s="79">
        <f>IF(ISNUMBER(J36),60*(J36-F36)+K36-G36-Januari!$E$45-H36-$I$46*$L$47,)</f>
        <v>0</v>
      </c>
      <c r="M36" s="80"/>
      <c r="N36" s="45">
        <f t="shared" si="4"/>
        <v>795</v>
      </c>
      <c r="O36" s="46">
        <f t="shared" si="2"/>
        <v>13</v>
      </c>
      <c r="P36" s="46">
        <f t="shared" si="3"/>
        <v>15</v>
      </c>
      <c r="Q36" s="74"/>
      <c r="R36" s="74"/>
    </row>
    <row r="37" spans="1:18" s="21" customFormat="1" ht="17.45" customHeight="1" x14ac:dyDescent="0.2">
      <c r="A37" s="42">
        <f t="shared" si="0"/>
        <v>5</v>
      </c>
      <c r="B37" s="98">
        <v>45320</v>
      </c>
      <c r="C37" s="99"/>
      <c r="D37" s="96" t="str">
        <f t="shared" si="5"/>
        <v>måndag</v>
      </c>
      <c r="E37" s="97"/>
      <c r="F37" s="44"/>
      <c r="G37" s="44"/>
      <c r="H37" s="94"/>
      <c r="I37" s="95"/>
      <c r="J37" s="44"/>
      <c r="K37" s="44"/>
      <c r="L37" s="79">
        <f>IF(ISNUMBER(J37),60*(J37-F37)+K37-G37-Januari!$E$45-H37-$I$46*$L$47,)</f>
        <v>0</v>
      </c>
      <c r="M37" s="80"/>
      <c r="N37" s="45">
        <f t="shared" si="4"/>
        <v>795</v>
      </c>
      <c r="O37" s="46">
        <f t="shared" si="2"/>
        <v>13</v>
      </c>
      <c r="P37" s="46">
        <f t="shared" si="3"/>
        <v>15</v>
      </c>
      <c r="Q37" s="74"/>
      <c r="R37" s="74"/>
    </row>
    <row r="38" spans="1:18" s="21" customFormat="1" ht="17.45" customHeight="1" x14ac:dyDescent="0.2">
      <c r="A38" s="42">
        <f t="shared" si="0"/>
        <v>5</v>
      </c>
      <c r="B38" s="98">
        <v>45321</v>
      </c>
      <c r="C38" s="99"/>
      <c r="D38" s="96" t="str">
        <f t="shared" si="5"/>
        <v>tisdag</v>
      </c>
      <c r="E38" s="97"/>
      <c r="F38" s="44"/>
      <c r="G38" s="44"/>
      <c r="H38" s="94"/>
      <c r="I38" s="95"/>
      <c r="J38" s="44"/>
      <c r="K38" s="44"/>
      <c r="L38" s="79">
        <f>IF(ISNUMBER(J38),60*(J38-F38)+K38-G38-Januari!$E$45-H38-$I$46*$L$47,)</f>
        <v>0</v>
      </c>
      <c r="M38" s="80"/>
      <c r="N38" s="45">
        <f t="shared" si="4"/>
        <v>795</v>
      </c>
      <c r="O38" s="46">
        <f t="shared" si="2"/>
        <v>13</v>
      </c>
      <c r="P38" s="46">
        <f t="shared" si="3"/>
        <v>15</v>
      </c>
      <c r="Q38" s="74"/>
      <c r="R38" s="74"/>
    </row>
    <row r="39" spans="1:18" s="21" customFormat="1" ht="17.45" customHeight="1" x14ac:dyDescent="0.2">
      <c r="A39" s="42">
        <f t="shared" si="0"/>
        <v>5</v>
      </c>
      <c r="B39" s="98">
        <v>45322</v>
      </c>
      <c r="C39" s="99"/>
      <c r="D39" s="96" t="str">
        <f t="shared" si="5"/>
        <v>onsdag</v>
      </c>
      <c r="E39" s="97"/>
      <c r="F39" s="44"/>
      <c r="G39" s="44"/>
      <c r="H39" s="94"/>
      <c r="I39" s="95"/>
      <c r="J39" s="44"/>
      <c r="K39" s="44"/>
      <c r="L39" s="79">
        <f>IF(ISNUMBER(J39),60*(J39-F39)+K39-G39-Januari!$E$45-H39-$I$46*$L$47,)</f>
        <v>0</v>
      </c>
      <c r="M39" s="80"/>
      <c r="N39" s="45">
        <f t="shared" si="4"/>
        <v>795</v>
      </c>
      <c r="O39" s="46">
        <f t="shared" si="2"/>
        <v>13</v>
      </c>
      <c r="P39" s="46">
        <f t="shared" si="3"/>
        <v>15</v>
      </c>
      <c r="Q39" s="74"/>
      <c r="R39" s="74"/>
    </row>
    <row r="40" spans="1:18" x14ac:dyDescent="0.2"/>
    <row r="41" spans="1:18" x14ac:dyDescent="0.2"/>
    <row r="42" spans="1:18" x14ac:dyDescent="0.2"/>
    <row r="43" spans="1:18" ht="13.15" customHeight="1" x14ac:dyDescent="0.2">
      <c r="A43" s="31"/>
      <c r="C43" s="92" t="s">
        <v>14</v>
      </c>
      <c r="D43" s="93"/>
      <c r="E43" s="92" t="s">
        <v>13</v>
      </c>
      <c r="F43" s="93"/>
      <c r="G43" s="92" t="s">
        <v>15</v>
      </c>
      <c r="H43" s="93"/>
      <c r="I43" s="92" t="s">
        <v>16</v>
      </c>
      <c r="J43" s="93"/>
      <c r="K43" s="92" t="s">
        <v>16</v>
      </c>
      <c r="L43" s="93"/>
      <c r="M43" s="32"/>
      <c r="N43"/>
      <c r="O43"/>
    </row>
    <row r="44" spans="1:18" ht="13.15" customHeight="1" x14ac:dyDescent="0.2">
      <c r="A44"/>
      <c r="B44" s="41" t="s">
        <v>18</v>
      </c>
      <c r="C44" s="39" t="s">
        <v>3</v>
      </c>
      <c r="D44" s="39" t="s">
        <v>4</v>
      </c>
      <c r="E44" s="86" t="s">
        <v>4</v>
      </c>
      <c r="F44" s="87"/>
      <c r="G44" s="39" t="s">
        <v>3</v>
      </c>
      <c r="H44" s="39" t="s">
        <v>4</v>
      </c>
      <c r="I44" s="86" t="s">
        <v>11</v>
      </c>
      <c r="J44" s="87"/>
      <c r="K44" s="40" t="s">
        <v>3</v>
      </c>
      <c r="L44" s="40" t="s">
        <v>4</v>
      </c>
      <c r="M44" s="8"/>
      <c r="N44"/>
      <c r="O44"/>
    </row>
    <row r="45" spans="1:18" ht="13.15" customHeight="1" x14ac:dyDescent="0.2">
      <c r="A45"/>
      <c r="B45" s="58" t="s">
        <v>17</v>
      </c>
      <c r="C45" s="5">
        <v>8</v>
      </c>
      <c r="D45" s="6"/>
      <c r="E45" s="65">
        <v>30</v>
      </c>
      <c r="F45" s="85"/>
      <c r="G45" s="7">
        <v>16</v>
      </c>
      <c r="H45" s="5">
        <v>40</v>
      </c>
      <c r="I45" s="88">
        <f>IF(ISNUMBER(G45),60*(G45-C45)+H45-D45-E45,0)</f>
        <v>490</v>
      </c>
      <c r="J45" s="89"/>
      <c r="K45" s="37">
        <f>IFERROR(TRUNC(I45/60),"")</f>
        <v>8</v>
      </c>
      <c r="L45" s="38">
        <f>IFERROR(I45-K45*60,"")</f>
        <v>10</v>
      </c>
      <c r="M45" s="33"/>
      <c r="N45"/>
      <c r="O45" s="4"/>
    </row>
    <row r="46" spans="1:18" ht="13.15" customHeight="1" x14ac:dyDescent="0.2">
      <c r="A46"/>
      <c r="B46" s="58" t="s">
        <v>19</v>
      </c>
      <c r="C46" s="5">
        <v>8</v>
      </c>
      <c r="D46" s="6"/>
      <c r="E46" s="65">
        <v>45</v>
      </c>
      <c r="F46" s="85"/>
      <c r="G46" s="7">
        <v>16</v>
      </c>
      <c r="H46" s="5"/>
      <c r="I46" s="90">
        <f>IF(ISNUMBER(G46),60*(G46-C46)+H46-D46-E46,0)</f>
        <v>435</v>
      </c>
      <c r="J46" s="91"/>
      <c r="K46" s="37">
        <f>IFERROR(TRUNC(I46/60),"")</f>
        <v>7</v>
      </c>
      <c r="L46" s="38">
        <f>IFERROR(I46-K46*60,"")</f>
        <v>15</v>
      </c>
      <c r="M46" s="33"/>
      <c r="N46"/>
      <c r="O46" s="4"/>
    </row>
    <row r="47" spans="1:18" ht="13.15" customHeight="1" x14ac:dyDescent="0.2">
      <c r="D47" s="55" t="s">
        <v>12</v>
      </c>
      <c r="E47" s="55"/>
      <c r="F47" s="65">
        <v>100</v>
      </c>
      <c r="G47" s="66"/>
      <c r="H47" s="55" t="s">
        <v>23</v>
      </c>
      <c r="I47" s="56"/>
      <c r="J47" s="56"/>
      <c r="K47" s="56"/>
      <c r="L47" s="57">
        <f>F47/100</f>
        <v>1</v>
      </c>
    </row>
  </sheetData>
  <sheetProtection sheet="1" formatCells="0" autoFilter="0"/>
  <mergeCells count="178">
    <mergeCell ref="L4:M4"/>
    <mergeCell ref="F7:G7"/>
    <mergeCell ref="J7:K7"/>
    <mergeCell ref="B14:C14"/>
    <mergeCell ref="B15:C15"/>
    <mergeCell ref="B9:C9"/>
    <mergeCell ref="H14:I14"/>
    <mergeCell ref="H15:I15"/>
    <mergeCell ref="L14:M14"/>
    <mergeCell ref="L15:M15"/>
    <mergeCell ref="B10:C10"/>
    <mergeCell ref="B11:C11"/>
    <mergeCell ref="B12:C12"/>
    <mergeCell ref="B13:C13"/>
    <mergeCell ref="B30:C30"/>
    <mergeCell ref="B31:C31"/>
    <mergeCell ref="B32:C32"/>
    <mergeCell ref="B33:C33"/>
    <mergeCell ref="B24:C24"/>
    <mergeCell ref="O7:P7"/>
    <mergeCell ref="B8:C8"/>
    <mergeCell ref="H7:I7"/>
    <mergeCell ref="H8:I8"/>
    <mergeCell ref="B16:C16"/>
    <mergeCell ref="B17:C17"/>
    <mergeCell ref="B18:C18"/>
    <mergeCell ref="B25:C25"/>
    <mergeCell ref="B19:C19"/>
    <mergeCell ref="B20:C20"/>
    <mergeCell ref="B21:C21"/>
    <mergeCell ref="B22:C22"/>
    <mergeCell ref="B23:C23"/>
    <mergeCell ref="D29:E29"/>
    <mergeCell ref="B26:C26"/>
    <mergeCell ref="B27:C27"/>
    <mergeCell ref="B28:C28"/>
    <mergeCell ref="H31:I31"/>
    <mergeCell ref="H32:I32"/>
    <mergeCell ref="H35:I35"/>
    <mergeCell ref="B39:C39"/>
    <mergeCell ref="D8:E8"/>
    <mergeCell ref="D9:E9"/>
    <mergeCell ref="D10:E10"/>
    <mergeCell ref="D11:E11"/>
    <mergeCell ref="D12:E12"/>
    <mergeCell ref="D13:E13"/>
    <mergeCell ref="D14:E14"/>
    <mergeCell ref="D15:E15"/>
    <mergeCell ref="D16:E16"/>
    <mergeCell ref="D17:E17"/>
    <mergeCell ref="D18:E18"/>
    <mergeCell ref="D19:E19"/>
    <mergeCell ref="B34:C34"/>
    <mergeCell ref="B35:C35"/>
    <mergeCell ref="B36:C36"/>
    <mergeCell ref="B37:C37"/>
    <mergeCell ref="B38:C38"/>
    <mergeCell ref="B29:C29"/>
    <mergeCell ref="H36:I36"/>
    <mergeCell ref="H37:I37"/>
    <mergeCell ref="H29:I29"/>
    <mergeCell ref="H30:I30"/>
    <mergeCell ref="D20:E20"/>
    <mergeCell ref="D21:E21"/>
    <mergeCell ref="D22:E22"/>
    <mergeCell ref="D23:E23"/>
    <mergeCell ref="D24:E24"/>
    <mergeCell ref="D35:E35"/>
    <mergeCell ref="D36:E36"/>
    <mergeCell ref="D37:E37"/>
    <mergeCell ref="D30:E30"/>
    <mergeCell ref="D31:E31"/>
    <mergeCell ref="D32:E32"/>
    <mergeCell ref="D33:E33"/>
    <mergeCell ref="D34:E34"/>
    <mergeCell ref="D25:E25"/>
    <mergeCell ref="D26:E26"/>
    <mergeCell ref="D27:E27"/>
    <mergeCell ref="D28:E28"/>
    <mergeCell ref="H28:I28"/>
    <mergeCell ref="H34:I34"/>
    <mergeCell ref="H9:I9"/>
    <mergeCell ref="H10:I10"/>
    <mergeCell ref="H11:I11"/>
    <mergeCell ref="H12:I12"/>
    <mergeCell ref="H13:I13"/>
    <mergeCell ref="H24:I24"/>
    <mergeCell ref="H25:I25"/>
    <mergeCell ref="H26:I26"/>
    <mergeCell ref="H27:I27"/>
    <mergeCell ref="H20:I20"/>
    <mergeCell ref="H21:I21"/>
    <mergeCell ref="H22:I22"/>
    <mergeCell ref="H23:I23"/>
    <mergeCell ref="H33:I33"/>
    <mergeCell ref="E46:F46"/>
    <mergeCell ref="I44:J44"/>
    <mergeCell ref="I45:J45"/>
    <mergeCell ref="I46:J46"/>
    <mergeCell ref="K43:L43"/>
    <mergeCell ref="H38:I38"/>
    <mergeCell ref="H39:I39"/>
    <mergeCell ref="G43:H43"/>
    <mergeCell ref="I43:J43"/>
    <mergeCell ref="E45:F45"/>
    <mergeCell ref="E44:F44"/>
    <mergeCell ref="D39:E39"/>
    <mergeCell ref="D38:E38"/>
    <mergeCell ref="C43:D43"/>
    <mergeCell ref="E43:F43"/>
    <mergeCell ref="L16:M16"/>
    <mergeCell ref="L17:M17"/>
    <mergeCell ref="L18:M18"/>
    <mergeCell ref="L9:M9"/>
    <mergeCell ref="L10:M10"/>
    <mergeCell ref="L11:M11"/>
    <mergeCell ref="L12:M12"/>
    <mergeCell ref="L13:M13"/>
    <mergeCell ref="L32:M32"/>
    <mergeCell ref="L33:M33"/>
    <mergeCell ref="L24:M24"/>
    <mergeCell ref="L25:M25"/>
    <mergeCell ref="L26:M26"/>
    <mergeCell ref="L27:M27"/>
    <mergeCell ref="L28:M28"/>
    <mergeCell ref="L19:M19"/>
    <mergeCell ref="L20:M20"/>
    <mergeCell ref="L21:M21"/>
    <mergeCell ref="L22:M22"/>
    <mergeCell ref="L23:M23"/>
    <mergeCell ref="Q19:R19"/>
    <mergeCell ref="Q20:R20"/>
    <mergeCell ref="Q21:R21"/>
    <mergeCell ref="Q22:R22"/>
    <mergeCell ref="L39:M39"/>
    <mergeCell ref="C6:D6"/>
    <mergeCell ref="Q8:R8"/>
    <mergeCell ref="Q9:R9"/>
    <mergeCell ref="Q10:R10"/>
    <mergeCell ref="Q11:R11"/>
    <mergeCell ref="Q12:R12"/>
    <mergeCell ref="Q13:R13"/>
    <mergeCell ref="Q14:R14"/>
    <mergeCell ref="Q15:R15"/>
    <mergeCell ref="Q16:R16"/>
    <mergeCell ref="Q17:R17"/>
    <mergeCell ref="L34:M34"/>
    <mergeCell ref="L35:M35"/>
    <mergeCell ref="L36:M36"/>
    <mergeCell ref="L37:M37"/>
    <mergeCell ref="L38:M38"/>
    <mergeCell ref="L29:M29"/>
    <mergeCell ref="L30:M30"/>
    <mergeCell ref="L31:M31"/>
    <mergeCell ref="F47:G47"/>
    <mergeCell ref="B4:H4"/>
    <mergeCell ref="L7:M7"/>
    <mergeCell ref="L8:M8"/>
    <mergeCell ref="Q38:R38"/>
    <mergeCell ref="Q39:R39"/>
    <mergeCell ref="A1:R1"/>
    <mergeCell ref="Q2:R2"/>
    <mergeCell ref="Q33:R33"/>
    <mergeCell ref="Q34:R34"/>
    <mergeCell ref="Q35:R35"/>
    <mergeCell ref="Q36:R36"/>
    <mergeCell ref="Q37:R37"/>
    <mergeCell ref="Q28:R28"/>
    <mergeCell ref="Q29:R29"/>
    <mergeCell ref="Q30:R30"/>
    <mergeCell ref="Q31:R31"/>
    <mergeCell ref="Q32:R32"/>
    <mergeCell ref="Q23:R23"/>
    <mergeCell ref="Q24:R24"/>
    <mergeCell ref="Q25:R25"/>
    <mergeCell ref="Q26:R26"/>
    <mergeCell ref="Q27:R27"/>
    <mergeCell ref="Q18:R18"/>
  </mergeCells>
  <conditionalFormatting sqref="I45">
    <cfRule type="cellIs" dxfId="112" priority="55" stopIfTrue="1" operator="lessThanOrEqual">
      <formula>-1</formula>
    </cfRule>
  </conditionalFormatting>
  <conditionalFormatting sqref="K44:M46">
    <cfRule type="cellIs" dxfId="111" priority="48" stopIfTrue="1" operator="lessThan">
      <formula>-1</formula>
    </cfRule>
  </conditionalFormatting>
  <conditionalFormatting sqref="I46">
    <cfRule type="cellIs" dxfId="110" priority="43" stopIfTrue="1" operator="lessThanOrEqual">
      <formula>-1</formula>
    </cfRule>
  </conditionalFormatting>
  <conditionalFormatting sqref="D9:E13 D15:E39">
    <cfRule type="containsText" dxfId="109" priority="11" operator="containsText" text="söndag">
      <formula>NOT(ISERROR(SEARCH("söndag",D9)))</formula>
    </cfRule>
    <cfRule type="containsText" dxfId="108" priority="12" operator="containsText" text="lördag">
      <formula>NOT(ISERROR(SEARCH("lördag",D9)))</formula>
    </cfRule>
  </conditionalFormatting>
  <conditionalFormatting sqref="A9:A39">
    <cfRule type="expression" dxfId="107" priority="9">
      <formula>(ISODD(A9))</formula>
    </cfRule>
  </conditionalFormatting>
  <conditionalFormatting sqref="B9:C39">
    <cfRule type="cellIs" dxfId="106" priority="3" operator="equal">
      <formula>TODAY()</formula>
    </cfRule>
    <cfRule type="expression" dxfId="105" priority="7">
      <formula>(ISODD(A9))</formula>
    </cfRule>
  </conditionalFormatting>
  <conditionalFormatting sqref="D14:E14">
    <cfRule type="containsText" dxfId="104" priority="1" operator="containsText" text="söndag">
      <formula>NOT(ISERROR(SEARCH("söndag",D14)))</formula>
    </cfRule>
    <cfRule type="containsText" dxfId="103" priority="2" operator="containsText" text="lördag">
      <formula>NOT(ISERROR(SEARCH("lördag",D14)))</formula>
    </cfRule>
  </conditionalFormatting>
  <pageMargins left="0.59055118110236227" right="0.39370078740157483" top="0.39370078740157483" bottom="0.39370078740157483" header="0.19685039370078741" footer="0.19685039370078741"/>
  <pageSetup paperSize="9" orientation="portrait" horizontalDpi="4294967293" r:id="rId1"/>
  <headerFooter>
    <oddFooter>&amp;Lwww.vivekasfiffigamallar.se&amp;C&amp;A</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A1:AG49"/>
  <sheetViews>
    <sheetView showGridLines="0" zoomScaleNormal="100" workbookViewId="0">
      <pane xSplit="1" ySplit="8" topLeftCell="B9" activePane="bottomRight" state="frozen"/>
      <selection activeCell="G17" sqref="G17"/>
      <selection pane="topRight" activeCell="G17" sqref="G17"/>
      <selection pane="bottomLeft" activeCell="G17" sqref="G17"/>
      <selection pane="bottomRight" activeCell="B9" sqref="B9:C9"/>
    </sheetView>
  </sheetViews>
  <sheetFormatPr defaultColWidth="0" defaultRowHeight="12.75" zeroHeight="1" outlineLevelRow="1" outlineLevelCol="1" x14ac:dyDescent="0.2"/>
  <cols>
    <col min="1" max="1" width="5.140625" style="16" customWidth="1"/>
    <col min="2" max="2" width="6.42578125" style="17" customWidth="1"/>
    <col min="3" max="5" width="4.28515625" style="17" customWidth="1"/>
    <col min="6" max="11" width="4.28515625" customWidth="1"/>
    <col min="12" max="13" width="4.28515625" style="15" customWidth="1"/>
    <col min="14" max="14" width="7.7109375" style="15" hidden="1" customWidth="1" outlineLevel="1"/>
    <col min="15" max="15" width="3.5703125" style="15" customWidth="1" collapsed="1"/>
    <col min="16" max="16" width="4.28515625" bestFit="1" customWidth="1"/>
    <col min="17" max="17" width="3.5703125" customWidth="1"/>
    <col min="18" max="18" width="23.85546875" customWidth="1"/>
    <col min="19" max="19" width="3.7109375" style="15" customWidth="1"/>
    <col min="20" max="23" width="3.5703125" hidden="1" customWidth="1"/>
    <col min="24" max="24" width="6.7109375" style="15" hidden="1" customWidth="1"/>
    <col min="25" max="25" width="4" style="15" hidden="1" customWidth="1"/>
    <col min="26" max="26" width="3.5703125" style="15" hidden="1" customWidth="1"/>
    <col min="27" max="27" width="6.7109375" style="15" hidden="1" customWidth="1"/>
    <col min="28" max="28" width="4.140625" style="15" hidden="1" customWidth="1"/>
    <col min="29" max="29" width="3.5703125" style="15" hidden="1" customWidth="1"/>
    <col min="30" max="33" width="0" hidden="1" customWidth="1"/>
    <col min="34" max="16384" width="8.85546875" hidden="1"/>
  </cols>
  <sheetData>
    <row r="1" spans="1:32" ht="23.25" outlineLevel="1" x14ac:dyDescent="0.35">
      <c r="A1" s="75" t="str">
        <f>Januari!A1:R1</f>
        <v>Företaget AB</v>
      </c>
      <c r="B1" s="76"/>
      <c r="C1" s="76"/>
      <c r="D1" s="76"/>
      <c r="E1" s="76"/>
      <c r="F1" s="76"/>
      <c r="G1" s="76"/>
      <c r="H1" s="76"/>
      <c r="I1" s="76"/>
      <c r="J1" s="76"/>
      <c r="K1" s="76"/>
      <c r="L1" s="76"/>
      <c r="M1" s="76"/>
      <c r="N1" s="76"/>
      <c r="O1" s="76"/>
      <c r="P1" s="76"/>
      <c r="Q1" s="76"/>
      <c r="R1" s="76"/>
    </row>
    <row r="2" spans="1:32" s="21" customFormat="1" ht="18" x14ac:dyDescent="0.2">
      <c r="A2" s="9" t="s">
        <v>20</v>
      </c>
      <c r="B2" s="18"/>
      <c r="C2" s="18"/>
      <c r="D2" s="18"/>
      <c r="E2" s="18"/>
      <c r="F2" s="10"/>
      <c r="G2" s="11"/>
      <c r="H2" s="19"/>
      <c r="I2"/>
      <c r="J2" s="14"/>
      <c r="K2" s="14"/>
      <c r="N2" s="20"/>
      <c r="O2" s="12"/>
      <c r="P2" s="19"/>
      <c r="Q2" s="77" t="str">
        <f ca="1">MID(CELL("filename",A1),FIND("]",CELL("filename",A1))+1,255)</f>
        <v>Februari</v>
      </c>
      <c r="R2" s="78"/>
      <c r="S2" s="20"/>
      <c r="X2" s="20"/>
      <c r="Z2" s="20"/>
      <c r="AA2" s="20"/>
      <c r="AB2" s="20"/>
      <c r="AC2" s="20"/>
    </row>
    <row r="3" spans="1:32" s="21" customFormat="1" ht="15.75" x14ac:dyDescent="0.2">
      <c r="A3" s="24" t="s">
        <v>0</v>
      </c>
      <c r="B3" s="18"/>
      <c r="C3" s="18"/>
      <c r="D3" s="18"/>
      <c r="E3" s="18"/>
      <c r="F3" s="25"/>
      <c r="Q3" s="13"/>
      <c r="R3" s="14"/>
      <c r="U3" s="24"/>
      <c r="V3" s="19"/>
      <c r="X3" s="23"/>
      <c r="AF3" s="20"/>
    </row>
    <row r="4" spans="1:32" s="21" customFormat="1" ht="15.75" x14ac:dyDescent="0.2">
      <c r="A4" s="22" t="s">
        <v>2</v>
      </c>
      <c r="B4" s="122" t="str">
        <f>Januari!B4:H4</f>
        <v>Förnamn Efternamn</v>
      </c>
      <c r="C4" s="123"/>
      <c r="D4" s="123"/>
      <c r="E4" s="123"/>
      <c r="F4" s="123"/>
      <c r="G4" s="123"/>
      <c r="H4" s="124"/>
      <c r="I4" s="14"/>
      <c r="J4" s="12" t="s">
        <v>1</v>
      </c>
      <c r="L4" s="109">
        <f>Januari!L4:M4</f>
        <v>1</v>
      </c>
      <c r="M4" s="110"/>
      <c r="N4" s="20"/>
      <c r="O4" s="20"/>
      <c r="X4" s="23"/>
      <c r="AF4" s="20"/>
    </row>
    <row r="5" spans="1:32" s="21" customFormat="1" ht="15.75" x14ac:dyDescent="0.2">
      <c r="A5" s="24"/>
      <c r="B5" s="18"/>
      <c r="C5" s="18"/>
      <c r="D5" s="18"/>
      <c r="E5" s="18"/>
      <c r="F5" s="25"/>
      <c r="Q5" s="13"/>
      <c r="R5" s="14"/>
      <c r="U5" s="24"/>
      <c r="V5" s="19"/>
      <c r="X5" s="23"/>
      <c r="AF5" s="20"/>
    </row>
    <row r="6" spans="1:32" s="21" customFormat="1" ht="13.9" customHeight="1" x14ac:dyDescent="0.2">
      <c r="A6" s="24"/>
      <c r="B6" s="18"/>
      <c r="C6" s="18"/>
      <c r="D6" s="18"/>
      <c r="E6" s="18"/>
      <c r="F6" s="27"/>
      <c r="G6" s="27"/>
      <c r="L6" s="20"/>
      <c r="M6" s="20"/>
      <c r="N6" s="28" t="s">
        <v>10</v>
      </c>
      <c r="Q6" s="27"/>
      <c r="S6" s="20"/>
      <c r="T6" s="11"/>
      <c r="U6" s="27"/>
      <c r="X6" s="20"/>
      <c r="Y6" s="20"/>
      <c r="Z6" s="20"/>
      <c r="AA6" s="20"/>
      <c r="AB6" s="20"/>
      <c r="AC6" s="20"/>
    </row>
    <row r="7" spans="1:32" ht="22.9" customHeight="1" x14ac:dyDescent="0.25">
      <c r="F7" s="106" t="s">
        <v>26</v>
      </c>
      <c r="G7" s="111"/>
      <c r="H7" s="106" t="s">
        <v>24</v>
      </c>
      <c r="I7" s="107"/>
      <c r="J7" s="104" t="s">
        <v>27</v>
      </c>
      <c r="K7" s="104"/>
      <c r="L7" s="70" t="s">
        <v>30</v>
      </c>
      <c r="M7" s="71"/>
      <c r="N7" s="29">
        <f>Januari!N39</f>
        <v>795</v>
      </c>
      <c r="O7" s="104" t="s">
        <v>25</v>
      </c>
      <c r="P7" s="104"/>
      <c r="T7" s="1"/>
      <c r="U7" s="30"/>
    </row>
    <row r="8" spans="1:32" ht="18" customHeight="1" x14ac:dyDescent="0.25">
      <c r="A8" s="43" t="s">
        <v>28</v>
      </c>
      <c r="B8" s="105" t="s">
        <v>9</v>
      </c>
      <c r="C8" s="99"/>
      <c r="D8" s="100" t="s">
        <v>6</v>
      </c>
      <c r="E8" s="101"/>
      <c r="F8" s="36" t="s">
        <v>3</v>
      </c>
      <c r="G8" s="36" t="s">
        <v>4</v>
      </c>
      <c r="H8" s="108" t="s">
        <v>7</v>
      </c>
      <c r="I8" s="107"/>
      <c r="J8" s="36" t="s">
        <v>3</v>
      </c>
      <c r="K8" s="36" t="s">
        <v>4</v>
      </c>
      <c r="L8" s="72" t="s">
        <v>31</v>
      </c>
      <c r="M8" s="73"/>
      <c r="N8" s="34" t="s">
        <v>8</v>
      </c>
      <c r="O8" s="35" t="s">
        <v>3</v>
      </c>
      <c r="P8" s="35" t="s">
        <v>4</v>
      </c>
      <c r="Q8" s="83" t="s">
        <v>21</v>
      </c>
      <c r="R8" s="84"/>
      <c r="T8" s="1"/>
      <c r="U8" s="30"/>
    </row>
    <row r="9" spans="1:32" s="21" customFormat="1" ht="17.45" customHeight="1" x14ac:dyDescent="0.2">
      <c r="A9" s="42">
        <f t="shared" ref="A9:A37" si="0">WEEKNUM(B9,21)</f>
        <v>5</v>
      </c>
      <c r="B9" s="98">
        <v>45323</v>
      </c>
      <c r="C9" s="99"/>
      <c r="D9" s="96" t="str">
        <f>TEXT(B9, "dddd")</f>
        <v>torsdag</v>
      </c>
      <c r="E9" s="97"/>
      <c r="F9" s="44"/>
      <c r="G9" s="44"/>
      <c r="H9" s="94"/>
      <c r="I9" s="95"/>
      <c r="J9" s="44"/>
      <c r="K9" s="44"/>
      <c r="L9" s="79">
        <f>IF(ISNUMBER(J9),60*(J9-F9)+K9-G9-Januari!$E$45-H9-$I$47*$L$48,)</f>
        <v>0</v>
      </c>
      <c r="M9" s="80"/>
      <c r="N9" s="45">
        <f>L9+N7</f>
        <v>795</v>
      </c>
      <c r="O9" s="46">
        <f>TRUNC(N9/60)</f>
        <v>13</v>
      </c>
      <c r="P9" s="46">
        <f>N9-O9*60</f>
        <v>15</v>
      </c>
      <c r="Q9" s="74"/>
      <c r="R9" s="74"/>
      <c r="S9" s="20"/>
      <c r="T9" s="11"/>
      <c r="U9" s="27"/>
      <c r="X9" s="20"/>
      <c r="Y9" s="20"/>
      <c r="Z9" s="20"/>
      <c r="AA9" s="20"/>
      <c r="AB9" s="20"/>
      <c r="AC9" s="20"/>
    </row>
    <row r="10" spans="1:32" s="21" customFormat="1" ht="17.45" customHeight="1" x14ac:dyDescent="0.2">
      <c r="A10" s="42">
        <f t="shared" si="0"/>
        <v>5</v>
      </c>
      <c r="B10" s="98">
        <v>45324</v>
      </c>
      <c r="C10" s="99"/>
      <c r="D10" s="96" t="str">
        <f t="shared" ref="D10:D37" si="1">TEXT(B10, "dddd")</f>
        <v>fredag</v>
      </c>
      <c r="E10" s="97"/>
      <c r="F10" s="47"/>
      <c r="G10" s="47"/>
      <c r="H10" s="94"/>
      <c r="I10" s="95"/>
      <c r="J10" s="47"/>
      <c r="K10" s="47"/>
      <c r="L10" s="79">
        <f>IF(ISNUMBER(J10),60*(J10-F10)+K10-G10-Januari!$E$45-H10-$I$47*$L$48,)</f>
        <v>0</v>
      </c>
      <c r="M10" s="80"/>
      <c r="N10" s="45">
        <f>N9+L10</f>
        <v>795</v>
      </c>
      <c r="O10" s="46">
        <f t="shared" ref="O10:O37" si="2">TRUNC(N10/60)</f>
        <v>13</v>
      </c>
      <c r="P10" s="46">
        <f t="shared" ref="P10:P37" si="3">N10-O10*60</f>
        <v>15</v>
      </c>
      <c r="Q10" s="74"/>
      <c r="R10" s="74"/>
      <c r="S10" s="20"/>
      <c r="Z10" s="20"/>
      <c r="AA10" s="20"/>
      <c r="AB10" s="20"/>
      <c r="AC10" s="20"/>
    </row>
    <row r="11" spans="1:32" s="21" customFormat="1" ht="17.45" customHeight="1" x14ac:dyDescent="0.2">
      <c r="A11" s="42">
        <f t="shared" si="0"/>
        <v>5</v>
      </c>
      <c r="B11" s="98">
        <v>45325</v>
      </c>
      <c r="C11" s="99"/>
      <c r="D11" s="96" t="str">
        <f t="shared" si="1"/>
        <v>lördag</v>
      </c>
      <c r="E11" s="97"/>
      <c r="F11" s="44"/>
      <c r="G11" s="44"/>
      <c r="H11" s="94"/>
      <c r="I11" s="95"/>
      <c r="J11" s="44"/>
      <c r="K11" s="44"/>
      <c r="L11" s="79">
        <f>IF(ISNUMBER(J11),60*(J11-F11)+K11-G11-Januari!$E$45-H11-$I$47*$L$48,)</f>
        <v>0</v>
      </c>
      <c r="M11" s="80"/>
      <c r="N11" s="45">
        <f t="shared" ref="N11:N33" si="4">N10+L11</f>
        <v>795</v>
      </c>
      <c r="O11" s="46">
        <f t="shared" si="2"/>
        <v>13</v>
      </c>
      <c r="P11" s="46">
        <f t="shared" si="3"/>
        <v>15</v>
      </c>
      <c r="Q11" s="74"/>
      <c r="R11" s="74"/>
      <c r="S11" s="20"/>
      <c r="T11" s="11"/>
      <c r="U11" s="27"/>
      <c r="X11" s="20"/>
      <c r="Y11" s="20"/>
      <c r="Z11" s="20"/>
      <c r="AA11" s="20"/>
      <c r="AB11" s="20"/>
      <c r="AC11" s="20"/>
    </row>
    <row r="12" spans="1:32" s="21" customFormat="1" ht="17.45" customHeight="1" x14ac:dyDescent="0.2">
      <c r="A12" s="42">
        <f t="shared" si="0"/>
        <v>5</v>
      </c>
      <c r="B12" s="98">
        <v>45326</v>
      </c>
      <c r="C12" s="99"/>
      <c r="D12" s="96" t="str">
        <f t="shared" si="1"/>
        <v>söndag</v>
      </c>
      <c r="E12" s="97"/>
      <c r="F12" s="44"/>
      <c r="G12" s="44"/>
      <c r="H12" s="94"/>
      <c r="I12" s="95"/>
      <c r="J12" s="44"/>
      <c r="K12" s="44"/>
      <c r="L12" s="79">
        <f>IF(ISNUMBER(J12),60*(J12-F12)+K12-G12-Januari!$E$45-H12-$I$47*$L$48,)</f>
        <v>0</v>
      </c>
      <c r="M12" s="80"/>
      <c r="N12" s="45">
        <f t="shared" si="4"/>
        <v>795</v>
      </c>
      <c r="O12" s="46">
        <f t="shared" si="2"/>
        <v>13</v>
      </c>
      <c r="P12" s="46">
        <f t="shared" si="3"/>
        <v>15</v>
      </c>
      <c r="Q12" s="74"/>
      <c r="R12" s="74"/>
      <c r="S12" s="20"/>
      <c r="T12" s="11"/>
      <c r="U12" s="27"/>
      <c r="X12" s="20"/>
      <c r="Y12" s="20"/>
      <c r="Z12" s="20"/>
      <c r="AA12" s="20"/>
      <c r="AB12" s="20"/>
      <c r="AC12" s="20"/>
    </row>
    <row r="13" spans="1:32" s="21" customFormat="1" ht="17.45" customHeight="1" x14ac:dyDescent="0.2">
      <c r="A13" s="42">
        <f t="shared" si="0"/>
        <v>6</v>
      </c>
      <c r="B13" s="98">
        <v>45327</v>
      </c>
      <c r="C13" s="99"/>
      <c r="D13" s="96" t="str">
        <f t="shared" si="1"/>
        <v>måndag</v>
      </c>
      <c r="E13" s="97"/>
      <c r="F13" s="44"/>
      <c r="G13" s="44"/>
      <c r="H13" s="94"/>
      <c r="I13" s="95"/>
      <c r="J13" s="44"/>
      <c r="K13" s="44"/>
      <c r="L13" s="79">
        <f>IF(ISNUMBER(J13),60*(J13-F13)+K13-G13-Januari!$E$45-H13-$I$47*$L$48,)</f>
        <v>0</v>
      </c>
      <c r="M13" s="80"/>
      <c r="N13" s="45">
        <f t="shared" si="4"/>
        <v>795</v>
      </c>
      <c r="O13" s="46">
        <f t="shared" si="2"/>
        <v>13</v>
      </c>
      <c r="P13" s="46">
        <f t="shared" si="3"/>
        <v>15</v>
      </c>
      <c r="Q13" s="74"/>
      <c r="R13" s="74"/>
      <c r="S13" s="20"/>
      <c r="T13" s="11"/>
      <c r="U13" s="27"/>
      <c r="X13" s="20"/>
      <c r="Y13" s="20"/>
      <c r="Z13" s="20"/>
      <c r="AA13" s="20"/>
      <c r="AB13" s="20"/>
      <c r="AC13" s="20"/>
    </row>
    <row r="14" spans="1:32" s="21" customFormat="1" ht="17.45" customHeight="1" x14ac:dyDescent="0.2">
      <c r="A14" s="42">
        <f t="shared" si="0"/>
        <v>6</v>
      </c>
      <c r="B14" s="98">
        <v>45328</v>
      </c>
      <c r="C14" s="99"/>
      <c r="D14" s="96" t="str">
        <f t="shared" si="1"/>
        <v>tisdag</v>
      </c>
      <c r="E14" s="97"/>
      <c r="F14" s="44"/>
      <c r="G14" s="44"/>
      <c r="H14" s="94"/>
      <c r="I14" s="95"/>
      <c r="J14" s="44"/>
      <c r="K14" s="44"/>
      <c r="L14" s="79">
        <f>IF(ISNUMBER(J14),60*(J14-F14)+K14-G14-Januari!$E$45-H14-$I$47*$L$48,)</f>
        <v>0</v>
      </c>
      <c r="M14" s="80"/>
      <c r="N14" s="45">
        <f t="shared" si="4"/>
        <v>795</v>
      </c>
      <c r="O14" s="46">
        <f t="shared" si="2"/>
        <v>13</v>
      </c>
      <c r="P14" s="46">
        <f t="shared" si="3"/>
        <v>15</v>
      </c>
      <c r="Q14" s="74"/>
      <c r="R14" s="74"/>
      <c r="S14" s="20"/>
      <c r="T14" s="11"/>
      <c r="U14" s="27"/>
      <c r="X14" s="20"/>
      <c r="Y14" s="20"/>
      <c r="Z14" s="20"/>
      <c r="AA14" s="20"/>
      <c r="AB14" s="20"/>
      <c r="AC14" s="20"/>
    </row>
    <row r="15" spans="1:32" s="21" customFormat="1" ht="17.45" customHeight="1" x14ac:dyDescent="0.2">
      <c r="A15" s="42">
        <f t="shared" si="0"/>
        <v>6</v>
      </c>
      <c r="B15" s="98">
        <v>45329</v>
      </c>
      <c r="C15" s="99"/>
      <c r="D15" s="96" t="str">
        <f t="shared" si="1"/>
        <v>onsdag</v>
      </c>
      <c r="E15" s="97"/>
      <c r="F15" s="44"/>
      <c r="G15" s="44"/>
      <c r="H15" s="94"/>
      <c r="I15" s="95"/>
      <c r="J15" s="44"/>
      <c r="K15" s="44"/>
      <c r="L15" s="79">
        <f>IF(ISNUMBER(J15),60*(J15-F15)+K15-G15-Januari!$E$45-H15-$I$47*$L$48,)</f>
        <v>0</v>
      </c>
      <c r="M15" s="80"/>
      <c r="N15" s="45">
        <f t="shared" si="4"/>
        <v>795</v>
      </c>
      <c r="O15" s="46">
        <f t="shared" si="2"/>
        <v>13</v>
      </c>
      <c r="P15" s="46">
        <f t="shared" si="3"/>
        <v>15</v>
      </c>
      <c r="Q15" s="74"/>
      <c r="R15" s="74"/>
      <c r="S15" s="20"/>
      <c r="T15" s="11"/>
      <c r="U15" s="27"/>
      <c r="X15" s="20"/>
      <c r="Y15" s="20"/>
      <c r="Z15" s="20"/>
      <c r="AA15" s="20"/>
      <c r="AB15" s="20"/>
      <c r="AC15" s="20"/>
    </row>
    <row r="16" spans="1:32" s="21" customFormat="1" ht="17.45" customHeight="1" x14ac:dyDescent="0.2">
      <c r="A16" s="42">
        <f t="shared" si="0"/>
        <v>6</v>
      </c>
      <c r="B16" s="98">
        <v>45330</v>
      </c>
      <c r="C16" s="99"/>
      <c r="D16" s="96" t="str">
        <f t="shared" si="1"/>
        <v>torsdag</v>
      </c>
      <c r="E16" s="97"/>
      <c r="F16" s="44"/>
      <c r="G16" s="44"/>
      <c r="H16" s="94"/>
      <c r="I16" s="95"/>
      <c r="J16" s="44"/>
      <c r="K16" s="44"/>
      <c r="L16" s="79">
        <f>IF(ISNUMBER(J16),60*(J16-F16)+K16-G16-Januari!$E$45-H16-$I$47*$L$48,)</f>
        <v>0</v>
      </c>
      <c r="M16" s="80"/>
      <c r="N16" s="45">
        <f t="shared" si="4"/>
        <v>795</v>
      </c>
      <c r="O16" s="46">
        <f t="shared" si="2"/>
        <v>13</v>
      </c>
      <c r="P16" s="46">
        <f t="shared" si="3"/>
        <v>15</v>
      </c>
      <c r="Q16" s="74"/>
      <c r="R16" s="74"/>
      <c r="S16" s="20"/>
      <c r="T16" s="11"/>
      <c r="U16" s="27"/>
      <c r="X16" s="20"/>
      <c r="Y16" s="20"/>
      <c r="Z16" s="20"/>
      <c r="AA16" s="20"/>
      <c r="AB16" s="20"/>
      <c r="AC16" s="20"/>
    </row>
    <row r="17" spans="1:29" s="21" customFormat="1" ht="17.45" customHeight="1" x14ac:dyDescent="0.2">
      <c r="A17" s="42">
        <f t="shared" si="0"/>
        <v>6</v>
      </c>
      <c r="B17" s="98">
        <v>45331</v>
      </c>
      <c r="C17" s="99"/>
      <c r="D17" s="96" t="str">
        <f t="shared" si="1"/>
        <v>fredag</v>
      </c>
      <c r="E17" s="97"/>
      <c r="F17" s="44"/>
      <c r="G17" s="44"/>
      <c r="H17" s="94"/>
      <c r="I17" s="95"/>
      <c r="J17" s="44"/>
      <c r="K17" s="44"/>
      <c r="L17" s="79">
        <f>IF(ISNUMBER(J17),60*(J17-F17)+K17-G17-Januari!$E$45-H17-$I$47*$L$48,)</f>
        <v>0</v>
      </c>
      <c r="M17" s="80"/>
      <c r="N17" s="45">
        <f t="shared" si="4"/>
        <v>795</v>
      </c>
      <c r="O17" s="46">
        <f t="shared" si="2"/>
        <v>13</v>
      </c>
      <c r="P17" s="46">
        <f t="shared" si="3"/>
        <v>15</v>
      </c>
      <c r="Q17" s="74"/>
      <c r="R17" s="74"/>
      <c r="S17" s="20"/>
      <c r="T17" s="11"/>
      <c r="U17" s="27"/>
      <c r="X17" s="20"/>
      <c r="Y17" s="20"/>
      <c r="Z17" s="20"/>
      <c r="AA17" s="20"/>
      <c r="AB17" s="20"/>
      <c r="AC17" s="20"/>
    </row>
    <row r="18" spans="1:29" s="21" customFormat="1" ht="17.45" customHeight="1" x14ac:dyDescent="0.2">
      <c r="A18" s="42">
        <f t="shared" si="0"/>
        <v>6</v>
      </c>
      <c r="B18" s="98">
        <v>45332</v>
      </c>
      <c r="C18" s="99"/>
      <c r="D18" s="96" t="str">
        <f t="shared" si="1"/>
        <v>lördag</v>
      </c>
      <c r="E18" s="97"/>
      <c r="F18" s="44"/>
      <c r="G18" s="44"/>
      <c r="H18" s="94"/>
      <c r="I18" s="95"/>
      <c r="J18" s="44"/>
      <c r="K18" s="44"/>
      <c r="L18" s="79">
        <f>IF(ISNUMBER(J18),60*(J18-F18)+K18-G18-Januari!$E$45-H18-$I$47*$L$48,)</f>
        <v>0</v>
      </c>
      <c r="M18" s="80"/>
      <c r="N18" s="45">
        <f t="shared" si="4"/>
        <v>795</v>
      </c>
      <c r="O18" s="46">
        <f t="shared" si="2"/>
        <v>13</v>
      </c>
      <c r="P18" s="46">
        <f t="shared" si="3"/>
        <v>15</v>
      </c>
      <c r="Q18" s="74"/>
      <c r="R18" s="74"/>
      <c r="S18" s="20"/>
      <c r="T18" s="11"/>
      <c r="U18" s="27"/>
      <c r="X18" s="20"/>
      <c r="Y18" s="20"/>
      <c r="Z18" s="20"/>
      <c r="AA18" s="20"/>
      <c r="AB18" s="20"/>
      <c r="AC18" s="20"/>
    </row>
    <row r="19" spans="1:29" s="21" customFormat="1" ht="17.45" customHeight="1" x14ac:dyDescent="0.2">
      <c r="A19" s="42">
        <f t="shared" si="0"/>
        <v>6</v>
      </c>
      <c r="B19" s="98">
        <v>45333</v>
      </c>
      <c r="C19" s="99"/>
      <c r="D19" s="96" t="str">
        <f t="shared" si="1"/>
        <v>söndag</v>
      </c>
      <c r="E19" s="97"/>
      <c r="F19" s="44"/>
      <c r="G19" s="44"/>
      <c r="H19" s="94"/>
      <c r="I19" s="95"/>
      <c r="J19" s="44"/>
      <c r="K19" s="44"/>
      <c r="L19" s="79">
        <f>IF(ISNUMBER(J19),60*(J19-F19)+K19-G19-Januari!$E$45-H19-$I$47*$L$48,)</f>
        <v>0</v>
      </c>
      <c r="M19" s="80"/>
      <c r="N19" s="45">
        <f t="shared" si="4"/>
        <v>795</v>
      </c>
      <c r="O19" s="46">
        <f t="shared" si="2"/>
        <v>13</v>
      </c>
      <c r="P19" s="46">
        <f t="shared" si="3"/>
        <v>15</v>
      </c>
      <c r="Q19" s="74"/>
      <c r="R19" s="74"/>
      <c r="S19" s="20"/>
      <c r="T19" s="11"/>
      <c r="U19" s="27"/>
      <c r="X19" s="20"/>
      <c r="Y19" s="20"/>
      <c r="Z19" s="20"/>
      <c r="AA19" s="20"/>
      <c r="AB19" s="20"/>
      <c r="AC19" s="20"/>
    </row>
    <row r="20" spans="1:29" s="21" customFormat="1" ht="17.45" customHeight="1" x14ac:dyDescent="0.2">
      <c r="A20" s="42">
        <f t="shared" si="0"/>
        <v>7</v>
      </c>
      <c r="B20" s="98">
        <v>45334</v>
      </c>
      <c r="C20" s="99"/>
      <c r="D20" s="96" t="str">
        <f t="shared" si="1"/>
        <v>måndag</v>
      </c>
      <c r="E20" s="97"/>
      <c r="F20" s="44"/>
      <c r="G20" s="44"/>
      <c r="H20" s="94"/>
      <c r="I20" s="95"/>
      <c r="J20" s="44"/>
      <c r="K20" s="44"/>
      <c r="L20" s="79">
        <f>IF(ISNUMBER(J20),60*(J20-F20)+K20-G20-Januari!$E$45-H20-$I$47*$L$48,)</f>
        <v>0</v>
      </c>
      <c r="M20" s="80"/>
      <c r="N20" s="45">
        <f t="shared" si="4"/>
        <v>795</v>
      </c>
      <c r="O20" s="46">
        <f t="shared" si="2"/>
        <v>13</v>
      </c>
      <c r="P20" s="46">
        <f t="shared" si="3"/>
        <v>15</v>
      </c>
      <c r="Q20" s="74"/>
      <c r="R20" s="74"/>
      <c r="S20" s="20"/>
      <c r="T20" s="11"/>
      <c r="U20" s="27"/>
      <c r="X20" s="20"/>
      <c r="Y20" s="20"/>
      <c r="Z20" s="20"/>
      <c r="AA20" s="20"/>
      <c r="AB20" s="20"/>
      <c r="AC20" s="20"/>
    </row>
    <row r="21" spans="1:29" s="21" customFormat="1" ht="17.45" customHeight="1" x14ac:dyDescent="0.2">
      <c r="A21" s="42">
        <f t="shared" si="0"/>
        <v>7</v>
      </c>
      <c r="B21" s="98">
        <v>45335</v>
      </c>
      <c r="C21" s="99"/>
      <c r="D21" s="96" t="str">
        <f t="shared" si="1"/>
        <v>tisdag</v>
      </c>
      <c r="E21" s="97"/>
      <c r="F21" s="44"/>
      <c r="G21" s="44"/>
      <c r="H21" s="94"/>
      <c r="I21" s="95"/>
      <c r="J21" s="44"/>
      <c r="K21" s="44"/>
      <c r="L21" s="79">
        <f>IF(ISNUMBER(J21),60*(J21-F21)+K21-G21-Januari!$E$45-H21-$I$47*$L$48,)</f>
        <v>0</v>
      </c>
      <c r="M21" s="80"/>
      <c r="N21" s="45">
        <f t="shared" si="4"/>
        <v>795</v>
      </c>
      <c r="O21" s="46">
        <f t="shared" si="2"/>
        <v>13</v>
      </c>
      <c r="P21" s="46">
        <f t="shared" si="3"/>
        <v>15</v>
      </c>
      <c r="Q21" s="74"/>
      <c r="R21" s="74"/>
      <c r="S21" s="20"/>
      <c r="T21" s="11"/>
      <c r="U21" s="27"/>
      <c r="X21" s="20"/>
      <c r="Y21" s="20"/>
      <c r="Z21" s="20"/>
      <c r="AA21" s="20"/>
      <c r="AB21" s="20"/>
      <c r="AC21" s="20"/>
    </row>
    <row r="22" spans="1:29" s="21" customFormat="1" ht="17.45" customHeight="1" x14ac:dyDescent="0.2">
      <c r="A22" s="42">
        <f t="shared" si="0"/>
        <v>7</v>
      </c>
      <c r="B22" s="98">
        <v>45336</v>
      </c>
      <c r="C22" s="99"/>
      <c r="D22" s="96" t="str">
        <f t="shared" si="1"/>
        <v>onsdag</v>
      </c>
      <c r="E22" s="97"/>
      <c r="F22" s="44"/>
      <c r="G22" s="44"/>
      <c r="H22" s="94"/>
      <c r="I22" s="95"/>
      <c r="J22" s="44"/>
      <c r="K22" s="44"/>
      <c r="L22" s="79">
        <f>IF(ISNUMBER(J22),60*(J22-F22)+K22-G22-Januari!$E$45-H22-$I$47*$L$48,)</f>
        <v>0</v>
      </c>
      <c r="M22" s="80"/>
      <c r="N22" s="45">
        <f t="shared" si="4"/>
        <v>795</v>
      </c>
      <c r="O22" s="46">
        <f t="shared" si="2"/>
        <v>13</v>
      </c>
      <c r="P22" s="46">
        <f t="shared" si="3"/>
        <v>15</v>
      </c>
      <c r="Q22" s="74"/>
      <c r="R22" s="74"/>
      <c r="S22" s="20"/>
      <c r="T22" s="11"/>
      <c r="U22" s="27"/>
      <c r="X22" s="20"/>
      <c r="Y22" s="20"/>
      <c r="Z22" s="20"/>
      <c r="AA22" s="20"/>
      <c r="AB22" s="20"/>
      <c r="AC22" s="20"/>
    </row>
    <row r="23" spans="1:29" s="21" customFormat="1" ht="17.45" customHeight="1" x14ac:dyDescent="0.2">
      <c r="A23" s="42">
        <f t="shared" si="0"/>
        <v>7</v>
      </c>
      <c r="B23" s="98">
        <v>45337</v>
      </c>
      <c r="C23" s="99"/>
      <c r="D23" s="96" t="str">
        <f t="shared" si="1"/>
        <v>torsdag</v>
      </c>
      <c r="E23" s="97"/>
      <c r="F23" s="44"/>
      <c r="G23" s="44"/>
      <c r="H23" s="94"/>
      <c r="I23" s="95"/>
      <c r="J23" s="44"/>
      <c r="K23" s="44"/>
      <c r="L23" s="79">
        <f>IF(ISNUMBER(J23),60*(J23-F23)+K23-G23-Januari!$E$45-H23-$I$47*$L$48,)</f>
        <v>0</v>
      </c>
      <c r="M23" s="80"/>
      <c r="N23" s="45">
        <f t="shared" si="4"/>
        <v>795</v>
      </c>
      <c r="O23" s="46">
        <f t="shared" si="2"/>
        <v>13</v>
      </c>
      <c r="P23" s="46">
        <f t="shared" si="3"/>
        <v>15</v>
      </c>
      <c r="Q23" s="74"/>
      <c r="R23" s="74"/>
      <c r="S23" s="20"/>
      <c r="T23" s="11"/>
      <c r="U23" s="27"/>
      <c r="X23" s="20"/>
      <c r="Y23" s="20"/>
      <c r="Z23" s="20"/>
      <c r="AA23" s="20"/>
      <c r="AB23" s="20"/>
      <c r="AC23" s="20"/>
    </row>
    <row r="24" spans="1:29" s="21" customFormat="1" ht="17.45" customHeight="1" x14ac:dyDescent="0.2">
      <c r="A24" s="42">
        <f t="shared" si="0"/>
        <v>7</v>
      </c>
      <c r="B24" s="98">
        <v>45338</v>
      </c>
      <c r="C24" s="99"/>
      <c r="D24" s="96" t="str">
        <f t="shared" si="1"/>
        <v>fredag</v>
      </c>
      <c r="E24" s="97"/>
      <c r="F24" s="44"/>
      <c r="G24" s="44"/>
      <c r="H24" s="94"/>
      <c r="I24" s="95"/>
      <c r="J24" s="44"/>
      <c r="K24" s="44"/>
      <c r="L24" s="79">
        <f>IF(ISNUMBER(J24),60*(J24-F24)+K24-G24-Januari!$E$45-H24-$I$47*$L$48,)</f>
        <v>0</v>
      </c>
      <c r="M24" s="80"/>
      <c r="N24" s="45">
        <f t="shared" si="4"/>
        <v>795</v>
      </c>
      <c r="O24" s="46">
        <f t="shared" si="2"/>
        <v>13</v>
      </c>
      <c r="P24" s="46">
        <f t="shared" si="3"/>
        <v>15</v>
      </c>
      <c r="Q24" s="74"/>
      <c r="R24" s="74"/>
      <c r="S24" s="20"/>
      <c r="T24" s="11"/>
      <c r="U24" s="27"/>
      <c r="X24" s="20"/>
      <c r="Y24" s="20"/>
      <c r="Z24" s="20"/>
      <c r="AA24" s="20"/>
      <c r="AB24" s="20"/>
      <c r="AC24" s="20"/>
    </row>
    <row r="25" spans="1:29" s="21" customFormat="1" ht="17.45" customHeight="1" x14ac:dyDescent="0.2">
      <c r="A25" s="42">
        <f t="shared" si="0"/>
        <v>7</v>
      </c>
      <c r="B25" s="98">
        <v>45339</v>
      </c>
      <c r="C25" s="99"/>
      <c r="D25" s="96" t="str">
        <f t="shared" si="1"/>
        <v>lördag</v>
      </c>
      <c r="E25" s="97"/>
      <c r="F25" s="44"/>
      <c r="G25" s="44"/>
      <c r="H25" s="94"/>
      <c r="I25" s="95"/>
      <c r="J25" s="44"/>
      <c r="K25" s="44"/>
      <c r="L25" s="79">
        <f>IF(ISNUMBER(J25),60*(J25-F25)+K25-G25-Januari!$E$45-H25-$I$47*$L$48,)</f>
        <v>0</v>
      </c>
      <c r="M25" s="80"/>
      <c r="N25" s="45">
        <f t="shared" si="4"/>
        <v>795</v>
      </c>
      <c r="O25" s="46">
        <f t="shared" si="2"/>
        <v>13</v>
      </c>
      <c r="P25" s="46">
        <f t="shared" si="3"/>
        <v>15</v>
      </c>
      <c r="Q25" s="74"/>
      <c r="R25" s="74"/>
      <c r="S25" s="20"/>
      <c r="T25" s="11"/>
      <c r="U25" s="27"/>
      <c r="X25" s="20"/>
      <c r="Y25" s="20"/>
      <c r="Z25" s="20"/>
      <c r="AA25" s="20"/>
      <c r="AB25" s="20"/>
      <c r="AC25" s="20"/>
    </row>
    <row r="26" spans="1:29" s="21" customFormat="1" ht="17.45" customHeight="1" x14ac:dyDescent="0.2">
      <c r="A26" s="42">
        <f t="shared" si="0"/>
        <v>7</v>
      </c>
      <c r="B26" s="98">
        <v>45340</v>
      </c>
      <c r="C26" s="99"/>
      <c r="D26" s="96" t="str">
        <f t="shared" si="1"/>
        <v>söndag</v>
      </c>
      <c r="E26" s="97"/>
      <c r="F26" s="44"/>
      <c r="G26" s="44"/>
      <c r="H26" s="94"/>
      <c r="I26" s="95"/>
      <c r="J26" s="44"/>
      <c r="K26" s="44"/>
      <c r="L26" s="79">
        <f>IF(ISNUMBER(J26),60*(J26-F26)+K26-G26-Januari!$E$45-H26-$I$47*$L$48,)</f>
        <v>0</v>
      </c>
      <c r="M26" s="80"/>
      <c r="N26" s="45">
        <f t="shared" si="4"/>
        <v>795</v>
      </c>
      <c r="O26" s="46">
        <f t="shared" si="2"/>
        <v>13</v>
      </c>
      <c r="P26" s="46">
        <f t="shared" si="3"/>
        <v>15</v>
      </c>
      <c r="Q26" s="74"/>
      <c r="R26" s="74"/>
      <c r="S26" s="20"/>
      <c r="T26" s="11"/>
      <c r="U26" s="27"/>
      <c r="X26" s="20"/>
      <c r="Y26" s="20"/>
      <c r="Z26" s="20"/>
      <c r="AA26" s="20"/>
      <c r="AB26" s="20"/>
      <c r="AC26" s="20"/>
    </row>
    <row r="27" spans="1:29" s="21" customFormat="1" ht="17.45" customHeight="1" x14ac:dyDescent="0.2">
      <c r="A27" s="42">
        <f t="shared" si="0"/>
        <v>8</v>
      </c>
      <c r="B27" s="98">
        <v>45341</v>
      </c>
      <c r="C27" s="99"/>
      <c r="D27" s="96" t="str">
        <f t="shared" si="1"/>
        <v>måndag</v>
      </c>
      <c r="E27" s="97"/>
      <c r="F27" s="44"/>
      <c r="G27" s="44"/>
      <c r="H27" s="94"/>
      <c r="I27" s="95"/>
      <c r="J27" s="44"/>
      <c r="K27" s="44"/>
      <c r="L27" s="79">
        <f>IF(ISNUMBER(J27),60*(J27-F27)+K27-G27-Januari!$E$45-H27-$I$47*$L$48,)</f>
        <v>0</v>
      </c>
      <c r="M27" s="80"/>
      <c r="N27" s="45">
        <f t="shared" si="4"/>
        <v>795</v>
      </c>
      <c r="O27" s="46">
        <f t="shared" si="2"/>
        <v>13</v>
      </c>
      <c r="P27" s="46">
        <f t="shared" si="3"/>
        <v>15</v>
      </c>
      <c r="Q27" s="74"/>
      <c r="R27" s="74"/>
      <c r="S27" s="20"/>
      <c r="T27" s="11"/>
      <c r="U27" s="27"/>
      <c r="X27" s="20"/>
      <c r="Y27" s="20"/>
      <c r="Z27" s="20"/>
      <c r="AA27" s="20"/>
      <c r="AB27" s="20"/>
      <c r="AC27" s="20"/>
    </row>
    <row r="28" spans="1:29" s="21" customFormat="1" ht="17.45" customHeight="1" x14ac:dyDescent="0.2">
      <c r="A28" s="42">
        <f t="shared" si="0"/>
        <v>8</v>
      </c>
      <c r="B28" s="98">
        <v>45342</v>
      </c>
      <c r="C28" s="99"/>
      <c r="D28" s="96" t="str">
        <f t="shared" si="1"/>
        <v>tisdag</v>
      </c>
      <c r="E28" s="97"/>
      <c r="F28" s="44"/>
      <c r="G28" s="44"/>
      <c r="H28" s="94"/>
      <c r="I28" s="95"/>
      <c r="J28" s="44"/>
      <c r="K28" s="44"/>
      <c r="L28" s="79">
        <f>IF(ISNUMBER(J28),60*(J28-F28)+K28-G28-Januari!$E$45-H28-$I$47*$L$48,)</f>
        <v>0</v>
      </c>
      <c r="M28" s="80"/>
      <c r="N28" s="45">
        <f t="shared" si="4"/>
        <v>795</v>
      </c>
      <c r="O28" s="46">
        <f t="shared" si="2"/>
        <v>13</v>
      </c>
      <c r="P28" s="46">
        <f t="shared" si="3"/>
        <v>15</v>
      </c>
      <c r="Q28" s="74"/>
      <c r="R28" s="74"/>
      <c r="S28" s="20"/>
      <c r="T28" s="11"/>
      <c r="U28" s="27"/>
      <c r="X28" s="20"/>
      <c r="Y28" s="20"/>
      <c r="Z28" s="20"/>
      <c r="AA28" s="20"/>
      <c r="AB28" s="20"/>
      <c r="AC28" s="20"/>
    </row>
    <row r="29" spans="1:29" s="21" customFormat="1" ht="17.45" customHeight="1" x14ac:dyDescent="0.2">
      <c r="A29" s="42">
        <f t="shared" si="0"/>
        <v>8</v>
      </c>
      <c r="B29" s="98">
        <v>45343</v>
      </c>
      <c r="C29" s="99"/>
      <c r="D29" s="96" t="str">
        <f t="shared" si="1"/>
        <v>onsdag</v>
      </c>
      <c r="E29" s="97"/>
      <c r="F29" s="44"/>
      <c r="G29" s="44"/>
      <c r="H29" s="94"/>
      <c r="I29" s="95"/>
      <c r="J29" s="44"/>
      <c r="K29" s="44"/>
      <c r="L29" s="79">
        <f>IF(ISNUMBER(J29),60*(J29-F29)+K29-G29-Januari!$E$45-H29-$I$47*$L$48,)</f>
        <v>0</v>
      </c>
      <c r="M29" s="80"/>
      <c r="N29" s="45">
        <f t="shared" si="4"/>
        <v>795</v>
      </c>
      <c r="O29" s="46">
        <f t="shared" si="2"/>
        <v>13</v>
      </c>
      <c r="P29" s="46">
        <f t="shared" si="3"/>
        <v>15</v>
      </c>
      <c r="Q29" s="74"/>
      <c r="R29" s="74"/>
      <c r="S29" s="20"/>
      <c r="T29" s="11"/>
      <c r="U29" s="27"/>
      <c r="X29" s="20"/>
      <c r="Y29" s="20"/>
      <c r="Z29" s="20"/>
      <c r="AA29" s="20"/>
      <c r="AB29" s="20"/>
      <c r="AC29" s="20"/>
    </row>
    <row r="30" spans="1:29" s="21" customFormat="1" ht="17.45" customHeight="1" x14ac:dyDescent="0.2">
      <c r="A30" s="42">
        <f t="shared" si="0"/>
        <v>8</v>
      </c>
      <c r="B30" s="98">
        <v>45344</v>
      </c>
      <c r="C30" s="99"/>
      <c r="D30" s="96" t="str">
        <f t="shared" si="1"/>
        <v>torsdag</v>
      </c>
      <c r="E30" s="97"/>
      <c r="F30" s="44"/>
      <c r="G30" s="44"/>
      <c r="H30" s="94"/>
      <c r="I30" s="95"/>
      <c r="J30" s="44"/>
      <c r="K30" s="44"/>
      <c r="L30" s="79">
        <f>IF(ISNUMBER(J30),60*(J30-F30)+K30-G30-Januari!$E$45-H30-$I$47*$L$48,)</f>
        <v>0</v>
      </c>
      <c r="M30" s="80"/>
      <c r="N30" s="45">
        <f t="shared" si="4"/>
        <v>795</v>
      </c>
      <c r="O30" s="46">
        <f t="shared" si="2"/>
        <v>13</v>
      </c>
      <c r="P30" s="46">
        <f t="shared" si="3"/>
        <v>15</v>
      </c>
      <c r="Q30" s="74"/>
      <c r="R30" s="74"/>
      <c r="S30" s="20"/>
      <c r="T30" s="11"/>
      <c r="U30" s="27"/>
      <c r="X30" s="20"/>
      <c r="Y30" s="20"/>
      <c r="Z30" s="20"/>
      <c r="AA30" s="20"/>
      <c r="AB30" s="20"/>
      <c r="AC30" s="20"/>
    </row>
    <row r="31" spans="1:29" s="21" customFormat="1" ht="17.45" customHeight="1" x14ac:dyDescent="0.2">
      <c r="A31" s="42">
        <f t="shared" si="0"/>
        <v>8</v>
      </c>
      <c r="B31" s="98">
        <v>45345</v>
      </c>
      <c r="C31" s="99"/>
      <c r="D31" s="96" t="str">
        <f t="shared" si="1"/>
        <v>fredag</v>
      </c>
      <c r="E31" s="97"/>
      <c r="F31" s="44"/>
      <c r="G31" s="44"/>
      <c r="H31" s="94"/>
      <c r="I31" s="95"/>
      <c r="J31" s="44"/>
      <c r="K31" s="44"/>
      <c r="L31" s="79">
        <f>IF(ISNUMBER(J31),60*(J31-F31)+K31-G31-Januari!$E$45-H31-$I$47*$L$48,)</f>
        <v>0</v>
      </c>
      <c r="M31" s="80"/>
      <c r="N31" s="45">
        <f t="shared" si="4"/>
        <v>795</v>
      </c>
      <c r="O31" s="46">
        <f t="shared" si="2"/>
        <v>13</v>
      </c>
      <c r="P31" s="46">
        <f t="shared" si="3"/>
        <v>15</v>
      </c>
      <c r="Q31" s="74"/>
      <c r="R31" s="74"/>
      <c r="S31" s="20"/>
      <c r="T31" s="11"/>
      <c r="U31" s="27"/>
      <c r="X31" s="20"/>
      <c r="Y31" s="20"/>
      <c r="Z31" s="20"/>
      <c r="AA31" s="20"/>
      <c r="AB31" s="20"/>
      <c r="AC31" s="20"/>
    </row>
    <row r="32" spans="1:29" s="21" customFormat="1" ht="17.45" customHeight="1" x14ac:dyDescent="0.2">
      <c r="A32" s="42">
        <f t="shared" si="0"/>
        <v>8</v>
      </c>
      <c r="B32" s="98">
        <v>45346</v>
      </c>
      <c r="C32" s="99"/>
      <c r="D32" s="96" t="str">
        <f t="shared" si="1"/>
        <v>lördag</v>
      </c>
      <c r="E32" s="97"/>
      <c r="F32" s="44"/>
      <c r="G32" s="44"/>
      <c r="H32" s="94"/>
      <c r="I32" s="95"/>
      <c r="J32" s="44"/>
      <c r="K32" s="44"/>
      <c r="L32" s="79">
        <f>IF(ISNUMBER(J32),60*(J32-F32)+K32-G32-Januari!$E$45-H32-$I$47*$L$48,)</f>
        <v>0</v>
      </c>
      <c r="M32" s="80"/>
      <c r="N32" s="45">
        <f t="shared" si="4"/>
        <v>795</v>
      </c>
      <c r="O32" s="46">
        <f t="shared" si="2"/>
        <v>13</v>
      </c>
      <c r="P32" s="46">
        <f t="shared" si="3"/>
        <v>15</v>
      </c>
      <c r="Q32" s="74"/>
      <c r="R32" s="74"/>
      <c r="S32" s="20"/>
      <c r="T32" s="11"/>
      <c r="U32" s="27"/>
      <c r="X32" s="20"/>
      <c r="Y32" s="20"/>
      <c r="Z32" s="20"/>
      <c r="AA32" s="20"/>
      <c r="AB32" s="20"/>
      <c r="AC32" s="20"/>
    </row>
    <row r="33" spans="1:29" s="21" customFormat="1" ht="17.45" customHeight="1" x14ac:dyDescent="0.2">
      <c r="A33" s="42">
        <f t="shared" si="0"/>
        <v>8</v>
      </c>
      <c r="B33" s="98">
        <v>45347</v>
      </c>
      <c r="C33" s="99"/>
      <c r="D33" s="96" t="str">
        <f t="shared" si="1"/>
        <v>söndag</v>
      </c>
      <c r="E33" s="97"/>
      <c r="F33" s="44"/>
      <c r="G33" s="44"/>
      <c r="H33" s="94"/>
      <c r="I33" s="95"/>
      <c r="J33" s="44"/>
      <c r="K33" s="44"/>
      <c r="L33" s="79">
        <f>IF(ISNUMBER(J33),60*(J33-F33)+K33-G33-Januari!$E$45-H33-$I$47*$L$48,)</f>
        <v>0</v>
      </c>
      <c r="M33" s="80"/>
      <c r="N33" s="45">
        <f t="shared" si="4"/>
        <v>795</v>
      </c>
      <c r="O33" s="46">
        <f t="shared" si="2"/>
        <v>13</v>
      </c>
      <c r="P33" s="46">
        <f t="shared" si="3"/>
        <v>15</v>
      </c>
      <c r="Q33" s="74"/>
      <c r="R33" s="74"/>
      <c r="S33" s="20"/>
      <c r="T33" s="11"/>
      <c r="U33" s="27"/>
      <c r="X33" s="20"/>
      <c r="Y33" s="20"/>
      <c r="Z33" s="20"/>
      <c r="AA33" s="20"/>
      <c r="AB33" s="20"/>
      <c r="AC33" s="20"/>
    </row>
    <row r="34" spans="1:29" s="21" customFormat="1" ht="17.45" customHeight="1" x14ac:dyDescent="0.2">
      <c r="A34" s="42">
        <f t="shared" si="0"/>
        <v>9</v>
      </c>
      <c r="B34" s="98">
        <v>45348</v>
      </c>
      <c r="C34" s="99"/>
      <c r="D34" s="96" t="str">
        <f t="shared" ref="D34" si="5">TEXT(B34, "dddd")</f>
        <v>måndag</v>
      </c>
      <c r="E34" s="97"/>
      <c r="F34" s="44"/>
      <c r="G34" s="44"/>
      <c r="H34" s="94"/>
      <c r="I34" s="95"/>
      <c r="J34" s="44"/>
      <c r="K34" s="44"/>
      <c r="L34" s="79">
        <f>IF(ISNUMBER(J34),60*(J34-F34)+K34-G34-Januari!$E$45-H34-$I$47*$L$48,)</f>
        <v>0</v>
      </c>
      <c r="M34" s="80"/>
      <c r="N34" s="45">
        <f>N32+L34</f>
        <v>795</v>
      </c>
      <c r="O34" s="46">
        <f t="shared" ref="O34" si="6">TRUNC(N34/60)</f>
        <v>13</v>
      </c>
      <c r="P34" s="46">
        <f t="shared" ref="P34" si="7">N34-O34*60</f>
        <v>15</v>
      </c>
      <c r="Q34" s="74"/>
      <c r="R34" s="74"/>
      <c r="S34" s="20"/>
      <c r="T34" s="11"/>
      <c r="U34" s="27"/>
      <c r="X34" s="20"/>
      <c r="Y34" s="20"/>
      <c r="Z34" s="20"/>
      <c r="AA34" s="20"/>
      <c r="AB34" s="20"/>
      <c r="AC34" s="20"/>
    </row>
    <row r="35" spans="1:29" s="21" customFormat="1" ht="17.45" customHeight="1" x14ac:dyDescent="0.2">
      <c r="A35" s="42">
        <f t="shared" si="0"/>
        <v>9</v>
      </c>
      <c r="B35" s="98">
        <v>45349</v>
      </c>
      <c r="C35" s="99"/>
      <c r="D35" s="96" t="str">
        <f t="shared" si="1"/>
        <v>tisdag</v>
      </c>
      <c r="E35" s="97"/>
      <c r="F35" s="44"/>
      <c r="G35" s="44"/>
      <c r="H35" s="94"/>
      <c r="I35" s="95"/>
      <c r="J35" s="44"/>
      <c r="K35" s="44"/>
      <c r="L35" s="79">
        <f>IF(ISNUMBER(J35),60*(J35-F35)+K35-G35-Januari!$E$45-H35-$I$47*$L$48,)</f>
        <v>0</v>
      </c>
      <c r="M35" s="80"/>
      <c r="N35" s="45">
        <f>N33+L35</f>
        <v>795</v>
      </c>
      <c r="O35" s="46">
        <f t="shared" si="2"/>
        <v>13</v>
      </c>
      <c r="P35" s="46">
        <f t="shared" si="3"/>
        <v>15</v>
      </c>
      <c r="Q35" s="74"/>
      <c r="R35" s="74"/>
      <c r="S35" s="20"/>
      <c r="T35" s="11"/>
      <c r="U35" s="27"/>
      <c r="X35" s="20"/>
      <c r="Y35" s="20"/>
      <c r="Z35" s="20"/>
      <c r="AA35" s="20"/>
      <c r="AB35" s="20"/>
      <c r="AC35" s="20"/>
    </row>
    <row r="36" spans="1:29" s="21" customFormat="1" ht="17.45" customHeight="1" x14ac:dyDescent="0.2">
      <c r="A36" s="42">
        <f t="shared" ref="A36" si="8">WEEKNUM(B36,21)</f>
        <v>9</v>
      </c>
      <c r="B36" s="98">
        <v>45350</v>
      </c>
      <c r="C36" s="99"/>
      <c r="D36" s="96" t="str">
        <f t="shared" ref="D36" si="9">TEXT(B36, "dddd")</f>
        <v>onsdag</v>
      </c>
      <c r="E36" s="97"/>
      <c r="F36" s="44"/>
      <c r="G36" s="44"/>
      <c r="H36" s="94"/>
      <c r="I36" s="95"/>
      <c r="J36" s="44"/>
      <c r="K36" s="44"/>
      <c r="L36" s="79">
        <f>IF(ISNUMBER(J36),60*(J36-F36)+K36-G36-Januari!$E$45-H36-$I$47*$L$48,)</f>
        <v>0</v>
      </c>
      <c r="M36" s="80"/>
      <c r="N36" s="45">
        <f>N34+L36</f>
        <v>795</v>
      </c>
      <c r="O36" s="46">
        <f t="shared" ref="O36" si="10">TRUNC(N36/60)</f>
        <v>13</v>
      </c>
      <c r="P36" s="46">
        <f t="shared" ref="P36" si="11">N36-O36*60</f>
        <v>15</v>
      </c>
      <c r="Q36" s="74"/>
      <c r="R36" s="74"/>
      <c r="S36" s="20"/>
      <c r="T36" s="11"/>
      <c r="U36" s="27"/>
      <c r="X36" s="20"/>
      <c r="Y36" s="20"/>
      <c r="Z36" s="20"/>
      <c r="AA36" s="20"/>
      <c r="AB36" s="20"/>
      <c r="AC36" s="20"/>
    </row>
    <row r="37" spans="1:29" s="21" customFormat="1" ht="17.45" customHeight="1" x14ac:dyDescent="0.2">
      <c r="A37" s="42">
        <f>WEEKNUM(B37,21)</f>
        <v>9</v>
      </c>
      <c r="B37" s="98">
        <v>45351</v>
      </c>
      <c r="C37" s="99"/>
      <c r="D37" s="96" t="str">
        <f t="shared" si="1"/>
        <v>torsdag</v>
      </c>
      <c r="E37" s="137"/>
      <c r="F37" s="44"/>
      <c r="G37" s="44"/>
      <c r="H37" s="94"/>
      <c r="I37" s="95"/>
      <c r="J37" s="44"/>
      <c r="K37" s="44"/>
      <c r="L37" s="79">
        <f>IF(ISNUMBER(J37),60*(J37-F37)+K37-G37-Januari!$E$45-H37-$I$47*$L$48,)</f>
        <v>0</v>
      </c>
      <c r="M37" s="80"/>
      <c r="N37" s="45">
        <f>N35+L37</f>
        <v>795</v>
      </c>
      <c r="O37" s="46">
        <f t="shared" si="2"/>
        <v>13</v>
      </c>
      <c r="P37" s="46">
        <f t="shared" si="3"/>
        <v>15</v>
      </c>
      <c r="Q37" s="74"/>
      <c r="R37" s="74"/>
      <c r="S37" s="20"/>
      <c r="T37" s="11"/>
      <c r="U37" s="27"/>
      <c r="X37" s="20"/>
      <c r="Y37" s="20"/>
      <c r="Z37" s="20"/>
      <c r="AA37" s="20"/>
      <c r="AB37" s="20"/>
      <c r="AC37" s="20"/>
    </row>
    <row r="38" spans="1:29" s="21" customFormat="1" ht="17.45" hidden="1" customHeight="1" outlineLevel="1" x14ac:dyDescent="0.2">
      <c r="A38" s="42"/>
      <c r="B38" s="98"/>
      <c r="C38" s="99"/>
      <c r="D38" s="96"/>
      <c r="E38" s="97"/>
      <c r="F38" s="44"/>
      <c r="G38" s="44"/>
      <c r="H38" s="94"/>
      <c r="I38" s="95"/>
      <c r="J38" s="44"/>
      <c r="K38" s="44"/>
      <c r="L38" s="79"/>
      <c r="M38" s="80"/>
      <c r="N38" s="45"/>
      <c r="O38" s="46"/>
      <c r="P38" s="46"/>
      <c r="Q38" s="74"/>
      <c r="R38" s="74"/>
      <c r="S38" s="20"/>
      <c r="T38" s="11"/>
      <c r="U38" s="27"/>
      <c r="X38" s="20"/>
      <c r="Y38" s="20"/>
      <c r="Z38" s="20"/>
      <c r="AA38" s="20"/>
      <c r="AB38" s="20"/>
      <c r="AC38" s="20"/>
    </row>
    <row r="39" spans="1:29" s="21" customFormat="1" ht="17.45" hidden="1" customHeight="1" outlineLevel="1" x14ac:dyDescent="0.2">
      <c r="A39" s="48"/>
      <c r="B39" s="115"/>
      <c r="C39" s="116"/>
      <c r="D39" s="117"/>
      <c r="E39" s="118"/>
      <c r="F39" s="49"/>
      <c r="G39" s="49"/>
      <c r="H39" s="119"/>
      <c r="I39" s="120"/>
      <c r="J39" s="49"/>
      <c r="K39" s="49"/>
      <c r="L39" s="119"/>
      <c r="M39" s="120"/>
      <c r="N39" s="49"/>
      <c r="O39" s="49"/>
      <c r="P39" s="49"/>
      <c r="Q39" s="121"/>
      <c r="R39" s="121"/>
      <c r="S39" s="20"/>
      <c r="T39" s="11"/>
      <c r="U39" s="27"/>
      <c r="X39" s="20"/>
      <c r="Y39" s="20"/>
      <c r="Z39" s="20"/>
      <c r="AA39" s="20"/>
      <c r="AB39" s="20"/>
      <c r="AC39" s="20"/>
    </row>
    <row r="40" spans="1:29" s="21" customFormat="1" ht="17.45" hidden="1" customHeight="1" outlineLevel="1" x14ac:dyDescent="0.2">
      <c r="A40" s="48"/>
      <c r="B40" s="115"/>
      <c r="C40" s="116"/>
      <c r="D40" s="117"/>
      <c r="E40" s="118"/>
      <c r="F40" s="49"/>
      <c r="G40" s="49"/>
      <c r="H40" s="119"/>
      <c r="I40" s="120"/>
      <c r="J40" s="49"/>
      <c r="K40" s="49"/>
      <c r="L40" s="119"/>
      <c r="M40" s="120"/>
      <c r="N40" s="49"/>
      <c r="O40" s="49"/>
      <c r="P40" s="49"/>
      <c r="Q40" s="121"/>
      <c r="R40" s="121"/>
      <c r="S40" s="20"/>
      <c r="T40" s="11"/>
      <c r="U40" s="27"/>
      <c r="X40" s="20"/>
      <c r="Y40" s="20"/>
      <c r="Z40" s="20"/>
      <c r="AA40" s="20"/>
      <c r="AB40" s="20"/>
      <c r="AC40" s="20"/>
    </row>
    <row r="41" spans="1:29" collapsed="1" x14ac:dyDescent="0.2"/>
    <row r="42" spans="1:29" x14ac:dyDescent="0.2"/>
    <row r="43" spans="1:29" x14ac:dyDescent="0.2"/>
    <row r="44" spans="1:29" ht="13.15" customHeight="1" x14ac:dyDescent="0.2">
      <c r="A44" s="31"/>
      <c r="C44" s="92" t="s">
        <v>14</v>
      </c>
      <c r="D44" s="93"/>
      <c r="E44" s="92" t="s">
        <v>13</v>
      </c>
      <c r="F44" s="93"/>
      <c r="G44" s="92" t="s">
        <v>15</v>
      </c>
      <c r="H44" s="93"/>
      <c r="I44" s="92" t="s">
        <v>16</v>
      </c>
      <c r="J44" s="93"/>
      <c r="K44" s="92" t="s">
        <v>16</v>
      </c>
      <c r="L44" s="93"/>
      <c r="M44" s="32"/>
      <c r="N44"/>
      <c r="O44"/>
      <c r="S44"/>
    </row>
    <row r="45" spans="1:29" ht="13.15" customHeight="1" x14ac:dyDescent="0.25">
      <c r="A45"/>
      <c r="B45" s="41" t="s">
        <v>18</v>
      </c>
      <c r="C45" s="39" t="s">
        <v>3</v>
      </c>
      <c r="D45" s="39" t="s">
        <v>4</v>
      </c>
      <c r="E45" s="86" t="s">
        <v>4</v>
      </c>
      <c r="F45" s="87"/>
      <c r="G45" s="39" t="s">
        <v>3</v>
      </c>
      <c r="H45" s="39" t="s">
        <v>4</v>
      </c>
      <c r="I45" s="86" t="s">
        <v>11</v>
      </c>
      <c r="J45" s="87"/>
      <c r="K45" s="40" t="s">
        <v>3</v>
      </c>
      <c r="L45" s="40" t="s">
        <v>4</v>
      </c>
      <c r="M45" s="8"/>
      <c r="N45"/>
      <c r="O45"/>
      <c r="T45" s="1"/>
      <c r="U45" s="30"/>
    </row>
    <row r="46" spans="1:29" ht="13.15" customHeight="1" x14ac:dyDescent="0.2">
      <c r="A46"/>
      <c r="B46" s="58" t="str">
        <f>Januari!B45</f>
        <v>Vinter</v>
      </c>
      <c r="C46" s="5">
        <f>Januari!C45</f>
        <v>8</v>
      </c>
      <c r="D46" s="51">
        <f>Januari!D45</f>
        <v>0</v>
      </c>
      <c r="E46" s="113">
        <f>Januari!E45:F45</f>
        <v>30</v>
      </c>
      <c r="F46" s="114"/>
      <c r="G46" s="50">
        <f>Januari!G45</f>
        <v>16</v>
      </c>
      <c r="H46" s="50">
        <f>Januari!H45</f>
        <v>40</v>
      </c>
      <c r="I46" s="88">
        <f>IF(ISNUMBER(G46),60*(G46-C46)+H46-D46-E46,0)</f>
        <v>490</v>
      </c>
      <c r="J46" s="89"/>
      <c r="K46" s="37">
        <f>IFERROR(TRUNC(I46/60),"")</f>
        <v>8</v>
      </c>
      <c r="L46" s="38">
        <f>IFERROR(I46-K46*60,"")</f>
        <v>10</v>
      </c>
      <c r="M46" s="33"/>
      <c r="N46"/>
      <c r="O46" s="4"/>
      <c r="S46" s="4"/>
      <c r="T46" s="3"/>
      <c r="U46" s="3"/>
      <c r="V46" s="2"/>
      <c r="W46" s="2"/>
      <c r="X46" s="4"/>
      <c r="Y46" s="4"/>
      <c r="Z46" s="4"/>
      <c r="AA46" s="4"/>
      <c r="AB46" s="4"/>
      <c r="AC46" s="4"/>
    </row>
    <row r="47" spans="1:29" ht="13.15" customHeight="1" x14ac:dyDescent="0.2">
      <c r="A47"/>
      <c r="B47" s="58" t="str">
        <f>Januari!B46</f>
        <v>Sommar</v>
      </c>
      <c r="C47" s="50">
        <f>Januari!C46</f>
        <v>8</v>
      </c>
      <c r="D47" s="51">
        <f>Januari!D46</f>
        <v>0</v>
      </c>
      <c r="E47" s="113">
        <f>Januari!E46:F46</f>
        <v>45</v>
      </c>
      <c r="F47" s="114"/>
      <c r="G47" s="50">
        <f>Januari!G46</f>
        <v>16</v>
      </c>
      <c r="H47" s="50">
        <f>Januari!H46</f>
        <v>0</v>
      </c>
      <c r="I47" s="90">
        <f>IF(ISNUMBER(G47),60*(G47-C47)+H47-D47-E47,0)</f>
        <v>435</v>
      </c>
      <c r="J47" s="91"/>
      <c r="K47" s="37">
        <f>IFERROR(TRUNC(I47/60),"")</f>
        <v>7</v>
      </c>
      <c r="L47" s="38">
        <f>IFERROR(I47-K47*60,"")</f>
        <v>15</v>
      </c>
      <c r="M47" s="33"/>
      <c r="N47"/>
      <c r="O47" s="4"/>
      <c r="S47" s="4"/>
      <c r="T47" s="3"/>
      <c r="U47" s="3"/>
      <c r="V47" s="2"/>
      <c r="W47" s="2"/>
      <c r="X47" s="4"/>
      <c r="Y47" s="4"/>
      <c r="Z47" s="4"/>
      <c r="AA47" s="4"/>
      <c r="AB47" s="4"/>
      <c r="AC47" s="4"/>
    </row>
    <row r="48" spans="1:29" ht="13.15" customHeight="1" x14ac:dyDescent="0.2">
      <c r="D48" s="55" t="s">
        <v>12</v>
      </c>
      <c r="E48" s="55"/>
      <c r="F48" s="65">
        <f>Januari!F47:G47</f>
        <v>100</v>
      </c>
      <c r="G48" s="66"/>
      <c r="H48" s="55" t="s">
        <v>23</v>
      </c>
      <c r="I48" s="56"/>
      <c r="J48" s="56"/>
      <c r="K48" s="56"/>
      <c r="L48" s="57">
        <f>F48/100</f>
        <v>1</v>
      </c>
    </row>
    <row r="49" x14ac:dyDescent="0.2"/>
  </sheetData>
  <sheetProtection sheet="1" objects="1" scenarios="1" formatCells="0" autoFilter="0"/>
  <mergeCells count="186">
    <mergeCell ref="B36:C36"/>
    <mergeCell ref="D36:E36"/>
    <mergeCell ref="H36:I36"/>
    <mergeCell ref="L36:M36"/>
    <mergeCell ref="Q36:R36"/>
    <mergeCell ref="A1:R1"/>
    <mergeCell ref="Q2:R2"/>
    <mergeCell ref="B4:H4"/>
    <mergeCell ref="L4:M4"/>
    <mergeCell ref="F7:G7"/>
    <mergeCell ref="H7:I7"/>
    <mergeCell ref="J7:K7"/>
    <mergeCell ref="O7:P7"/>
    <mergeCell ref="B8:C8"/>
    <mergeCell ref="D8:E8"/>
    <mergeCell ref="H8:I8"/>
    <mergeCell ref="Q8:R8"/>
    <mergeCell ref="B9:C9"/>
    <mergeCell ref="D9:E9"/>
    <mergeCell ref="H9:I9"/>
    <mergeCell ref="L9:M9"/>
    <mergeCell ref="Q9:R9"/>
    <mergeCell ref="B10:C10"/>
    <mergeCell ref="D10:E10"/>
    <mergeCell ref="H10:I10"/>
    <mergeCell ref="L10:M10"/>
    <mergeCell ref="Q10:R10"/>
    <mergeCell ref="B11:C11"/>
    <mergeCell ref="D11:E11"/>
    <mergeCell ref="H11:I11"/>
    <mergeCell ref="L11:M11"/>
    <mergeCell ref="Q11:R11"/>
    <mergeCell ref="B12:C12"/>
    <mergeCell ref="D12:E12"/>
    <mergeCell ref="H12:I12"/>
    <mergeCell ref="L12:M12"/>
    <mergeCell ref="Q12:R12"/>
    <mergeCell ref="B13:C13"/>
    <mergeCell ref="D13:E13"/>
    <mergeCell ref="H13:I13"/>
    <mergeCell ref="L13:M13"/>
    <mergeCell ref="Q13:R13"/>
    <mergeCell ref="B14:C14"/>
    <mergeCell ref="D14:E14"/>
    <mergeCell ref="H14:I14"/>
    <mergeCell ref="L14:M14"/>
    <mergeCell ref="Q14:R14"/>
    <mergeCell ref="B15:C15"/>
    <mergeCell ref="D15:E15"/>
    <mergeCell ref="H15:I15"/>
    <mergeCell ref="L15:M15"/>
    <mergeCell ref="Q15:R15"/>
    <mergeCell ref="B16:C16"/>
    <mergeCell ref="D16:E16"/>
    <mergeCell ref="H16:I16"/>
    <mergeCell ref="L16:M16"/>
    <mergeCell ref="Q16:R16"/>
    <mergeCell ref="B17:C17"/>
    <mergeCell ref="D17:E17"/>
    <mergeCell ref="H17:I17"/>
    <mergeCell ref="L17:M17"/>
    <mergeCell ref="Q17:R17"/>
    <mergeCell ref="B18:C18"/>
    <mergeCell ref="D18:E18"/>
    <mergeCell ref="H18:I18"/>
    <mergeCell ref="L18:M18"/>
    <mergeCell ref="Q18:R18"/>
    <mergeCell ref="B19:C19"/>
    <mergeCell ref="D19:E19"/>
    <mergeCell ref="H19:I19"/>
    <mergeCell ref="L19:M19"/>
    <mergeCell ref="Q19:R19"/>
    <mergeCell ref="B20:C20"/>
    <mergeCell ref="D20:E20"/>
    <mergeCell ref="H20:I20"/>
    <mergeCell ref="L20:M20"/>
    <mergeCell ref="Q20:R20"/>
    <mergeCell ref="B21:C21"/>
    <mergeCell ref="D21:E21"/>
    <mergeCell ref="H21:I21"/>
    <mergeCell ref="L21:M21"/>
    <mergeCell ref="Q21:R21"/>
    <mergeCell ref="B22:C22"/>
    <mergeCell ref="D22:E22"/>
    <mergeCell ref="H22:I22"/>
    <mergeCell ref="L22:M22"/>
    <mergeCell ref="Q22:R22"/>
    <mergeCell ref="B23:C23"/>
    <mergeCell ref="D23:E23"/>
    <mergeCell ref="H23:I23"/>
    <mergeCell ref="L23:M23"/>
    <mergeCell ref="Q23:R23"/>
    <mergeCell ref="B24:C24"/>
    <mergeCell ref="D24:E24"/>
    <mergeCell ref="H24:I24"/>
    <mergeCell ref="L24:M24"/>
    <mergeCell ref="Q24:R24"/>
    <mergeCell ref="B25:C25"/>
    <mergeCell ref="D25:E25"/>
    <mergeCell ref="H25:I25"/>
    <mergeCell ref="L25:M25"/>
    <mergeCell ref="Q25:R25"/>
    <mergeCell ref="B26:C26"/>
    <mergeCell ref="D26:E26"/>
    <mergeCell ref="H26:I26"/>
    <mergeCell ref="L26:M26"/>
    <mergeCell ref="Q26:R26"/>
    <mergeCell ref="B27:C27"/>
    <mergeCell ref="D27:E27"/>
    <mergeCell ref="H27:I27"/>
    <mergeCell ref="L27:M27"/>
    <mergeCell ref="Q27:R27"/>
    <mergeCell ref="B28:C28"/>
    <mergeCell ref="D28:E28"/>
    <mergeCell ref="H28:I28"/>
    <mergeCell ref="L28:M28"/>
    <mergeCell ref="Q28:R28"/>
    <mergeCell ref="H31:I31"/>
    <mergeCell ref="L31:M31"/>
    <mergeCell ref="Q31:R31"/>
    <mergeCell ref="B32:C32"/>
    <mergeCell ref="D32:E32"/>
    <mergeCell ref="H32:I32"/>
    <mergeCell ref="L32:M32"/>
    <mergeCell ref="Q32:R32"/>
    <mergeCell ref="B29:C29"/>
    <mergeCell ref="D29:E29"/>
    <mergeCell ref="H29:I29"/>
    <mergeCell ref="L29:M29"/>
    <mergeCell ref="Q29:R29"/>
    <mergeCell ref="B30:C30"/>
    <mergeCell ref="D30:E30"/>
    <mergeCell ref="H30:I30"/>
    <mergeCell ref="L30:M30"/>
    <mergeCell ref="Q30:R30"/>
    <mergeCell ref="Q33:R33"/>
    <mergeCell ref="B35:C35"/>
    <mergeCell ref="D35:E35"/>
    <mergeCell ref="H35:I35"/>
    <mergeCell ref="L35:M35"/>
    <mergeCell ref="Q35:R35"/>
    <mergeCell ref="B34:C34"/>
    <mergeCell ref="D34:E34"/>
    <mergeCell ref="H34:I34"/>
    <mergeCell ref="L34:M34"/>
    <mergeCell ref="Q34:R34"/>
    <mergeCell ref="Q37:R37"/>
    <mergeCell ref="B40:C40"/>
    <mergeCell ref="D40:E40"/>
    <mergeCell ref="H40:I40"/>
    <mergeCell ref="L40:M40"/>
    <mergeCell ref="Q40:R40"/>
    <mergeCell ref="B38:C38"/>
    <mergeCell ref="D38:E38"/>
    <mergeCell ref="H38:I38"/>
    <mergeCell ref="L38:M38"/>
    <mergeCell ref="Q38:R38"/>
    <mergeCell ref="B39:C39"/>
    <mergeCell ref="D39:E39"/>
    <mergeCell ref="H39:I39"/>
    <mergeCell ref="L39:M39"/>
    <mergeCell ref="Q39:R39"/>
    <mergeCell ref="C44:D44"/>
    <mergeCell ref="E44:F44"/>
    <mergeCell ref="G44:H44"/>
    <mergeCell ref="I44:J44"/>
    <mergeCell ref="K44:L44"/>
    <mergeCell ref="F48:G48"/>
    <mergeCell ref="L7:M7"/>
    <mergeCell ref="L8:M8"/>
    <mergeCell ref="E45:F45"/>
    <mergeCell ref="I45:J45"/>
    <mergeCell ref="E46:F46"/>
    <mergeCell ref="I46:J46"/>
    <mergeCell ref="E47:F47"/>
    <mergeCell ref="I47:J47"/>
    <mergeCell ref="B37:C37"/>
    <mergeCell ref="D37:E37"/>
    <mergeCell ref="H37:I37"/>
    <mergeCell ref="L37:M37"/>
    <mergeCell ref="B33:C33"/>
    <mergeCell ref="D33:E33"/>
    <mergeCell ref="H33:I33"/>
    <mergeCell ref="L33:M33"/>
    <mergeCell ref="B31:C31"/>
    <mergeCell ref="D31:E31"/>
  </mergeCells>
  <conditionalFormatting sqref="I46">
    <cfRule type="cellIs" dxfId="102" priority="15" stopIfTrue="1" operator="lessThanOrEqual">
      <formula>-1</formula>
    </cfRule>
  </conditionalFormatting>
  <conditionalFormatting sqref="K45:M47">
    <cfRule type="cellIs" dxfId="101" priority="14" stopIfTrue="1" operator="lessThan">
      <formula>-1</formula>
    </cfRule>
  </conditionalFormatting>
  <conditionalFormatting sqref="I47">
    <cfRule type="cellIs" dxfId="100" priority="13" stopIfTrue="1" operator="lessThanOrEqual">
      <formula>-1</formula>
    </cfRule>
  </conditionalFormatting>
  <conditionalFormatting sqref="D39:E40">
    <cfRule type="containsText" dxfId="99" priority="11" operator="containsText" text="söndag">
      <formula>NOT(ISERROR(SEARCH("söndag",D39)))</formula>
    </cfRule>
    <cfRule type="containsText" dxfId="98" priority="12" operator="containsText" text="lördag">
      <formula>NOT(ISERROR(SEARCH("lördag",D39)))</formula>
    </cfRule>
  </conditionalFormatting>
  <conditionalFormatting sqref="A9:A33 A35:A40">
    <cfRule type="expression" dxfId="97" priority="10">
      <formula>(ISODD(A9))</formula>
    </cfRule>
  </conditionalFormatting>
  <conditionalFormatting sqref="B9:C33 B35:C40">
    <cfRule type="cellIs" dxfId="96" priority="8" operator="equal">
      <formula>TODAY()</formula>
    </cfRule>
    <cfRule type="expression" dxfId="95" priority="9">
      <formula>(ISODD(A9))</formula>
    </cfRule>
  </conditionalFormatting>
  <conditionalFormatting sqref="D9:E33 D35:E38">
    <cfRule type="containsText" dxfId="94" priority="6" operator="containsText" text="söndag">
      <formula>NOT(ISERROR(SEARCH("söndag",D9)))</formula>
    </cfRule>
    <cfRule type="containsText" dxfId="93" priority="7" operator="containsText" text="lördag">
      <formula>NOT(ISERROR(SEARCH("lördag",D9)))</formula>
    </cfRule>
  </conditionalFormatting>
  <conditionalFormatting sqref="A34">
    <cfRule type="expression" dxfId="92" priority="5">
      <formula>(ISODD(A34))</formula>
    </cfRule>
  </conditionalFormatting>
  <conditionalFormatting sqref="B34:C34">
    <cfRule type="cellIs" dxfId="91" priority="3" operator="equal">
      <formula>TODAY()</formula>
    </cfRule>
    <cfRule type="expression" dxfId="90" priority="4">
      <formula>(ISODD(A34))</formula>
    </cfRule>
  </conditionalFormatting>
  <conditionalFormatting sqref="D34:E34">
    <cfRule type="containsText" dxfId="89" priority="1" operator="containsText" text="söndag">
      <formula>NOT(ISERROR(SEARCH("söndag",D34)))</formula>
    </cfRule>
    <cfRule type="containsText" dxfId="88" priority="2" operator="containsText" text="lördag">
      <formula>NOT(ISERROR(SEARCH("lördag",D34)))</formula>
    </cfRule>
  </conditionalFormatting>
  <pageMargins left="0.59055118110236227" right="0.39370078740157483" top="0.39370078740157483" bottom="0.39370078740157483" header="0.19685039370078741" footer="0.19685039370078741"/>
  <pageSetup paperSize="9" orientation="portrait" horizontalDpi="4294967293" r:id="rId1"/>
  <headerFooter>
    <oddFooter>&amp;Lwww.vivekasfiffigamallar.se&amp;C&amp;A</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fitToPage="1"/>
  </sheetPr>
  <dimension ref="A1:AG47"/>
  <sheetViews>
    <sheetView showGridLines="0" zoomScaleNormal="100" workbookViewId="0">
      <pane xSplit="1" ySplit="8" topLeftCell="B9" activePane="bottomRight" state="frozen"/>
      <selection activeCell="G17" sqref="G17"/>
      <selection pane="topRight" activeCell="G17" sqref="G17"/>
      <selection pane="bottomLeft" activeCell="G17" sqref="G17"/>
      <selection pane="bottomRight" activeCell="B9" sqref="B9:C9"/>
    </sheetView>
  </sheetViews>
  <sheetFormatPr defaultColWidth="0" defaultRowHeight="12.75" zeroHeight="1" outlineLevelRow="1" outlineLevelCol="1" x14ac:dyDescent="0.2"/>
  <cols>
    <col min="1" max="1" width="5.140625" style="16" customWidth="1"/>
    <col min="2" max="2" width="6.42578125" style="17" customWidth="1"/>
    <col min="3" max="5" width="4.28515625" style="17" customWidth="1"/>
    <col min="6" max="11" width="4.28515625" customWidth="1"/>
    <col min="12" max="13" width="4.28515625" style="15" customWidth="1"/>
    <col min="14" max="14" width="7.7109375" style="15" hidden="1" customWidth="1" outlineLevel="1"/>
    <col min="15" max="15" width="3.5703125" style="15" customWidth="1" collapsed="1"/>
    <col min="16" max="16" width="4.28515625" bestFit="1" customWidth="1"/>
    <col min="17" max="17" width="3.5703125" customWidth="1"/>
    <col min="18" max="18" width="23.85546875" customWidth="1"/>
    <col min="19" max="19" width="3.7109375" style="15" customWidth="1"/>
    <col min="20" max="29" width="8.85546875" hidden="1" customWidth="1"/>
    <col min="30" max="33" width="0" hidden="1" customWidth="1"/>
    <col min="34" max="16384" width="8.85546875" hidden="1"/>
  </cols>
  <sheetData>
    <row r="1" spans="1:21" ht="23.25" outlineLevel="1" x14ac:dyDescent="0.35">
      <c r="A1" s="75" t="str">
        <f>Februari!A1:R1</f>
        <v>Företaget AB</v>
      </c>
      <c r="B1" s="76"/>
      <c r="C1" s="76"/>
      <c r="D1" s="76"/>
      <c r="E1" s="76"/>
      <c r="F1" s="76"/>
      <c r="G1" s="76"/>
      <c r="H1" s="76"/>
      <c r="I1" s="76"/>
      <c r="J1" s="76"/>
      <c r="K1" s="76"/>
      <c r="L1" s="76"/>
      <c r="M1" s="76"/>
      <c r="N1" s="76"/>
      <c r="O1" s="76"/>
      <c r="P1" s="76"/>
      <c r="Q1" s="76"/>
      <c r="R1" s="76"/>
    </row>
    <row r="2" spans="1:21" s="21" customFormat="1" ht="18" x14ac:dyDescent="0.2">
      <c r="A2" s="9" t="s">
        <v>20</v>
      </c>
      <c r="B2" s="18"/>
      <c r="C2" s="18"/>
      <c r="D2" s="18"/>
      <c r="E2" s="18"/>
      <c r="F2" s="10"/>
      <c r="G2" s="11"/>
      <c r="H2" s="19"/>
      <c r="I2"/>
      <c r="J2" s="14"/>
      <c r="K2" s="14"/>
      <c r="N2" s="20"/>
      <c r="O2" s="12"/>
      <c r="P2" s="19"/>
      <c r="Q2" s="77" t="str">
        <f ca="1">MID(CELL("filename",A1),FIND("]",CELL("filename",A1))+1,255)</f>
        <v>Mars</v>
      </c>
      <c r="R2" s="78"/>
      <c r="S2" s="20"/>
    </row>
    <row r="3" spans="1:21" s="21" customFormat="1" ht="15.75" x14ac:dyDescent="0.2">
      <c r="A3" s="24" t="s">
        <v>0</v>
      </c>
      <c r="B3" s="18"/>
      <c r="C3" s="18"/>
      <c r="D3" s="18"/>
      <c r="E3" s="18"/>
      <c r="F3" s="25"/>
      <c r="Q3" s="13"/>
      <c r="R3" s="14"/>
      <c r="U3" s="20"/>
    </row>
    <row r="4" spans="1:21" s="21" customFormat="1" ht="15.75" x14ac:dyDescent="0.2">
      <c r="A4" s="22" t="s">
        <v>2</v>
      </c>
      <c r="B4" s="122" t="str">
        <f>Februari!B4:H4</f>
        <v>Förnamn Efternamn</v>
      </c>
      <c r="C4" s="123"/>
      <c r="D4" s="123"/>
      <c r="E4" s="123"/>
      <c r="F4" s="123"/>
      <c r="G4" s="123"/>
      <c r="H4" s="124"/>
      <c r="I4" s="14"/>
      <c r="J4" s="12" t="s">
        <v>1</v>
      </c>
      <c r="L4" s="109">
        <f>Februari!L4:M4</f>
        <v>1</v>
      </c>
      <c r="M4" s="110"/>
      <c r="N4" s="20"/>
      <c r="O4" s="20"/>
      <c r="U4" s="20"/>
    </row>
    <row r="5" spans="1:21" s="21" customFormat="1" ht="15.75" x14ac:dyDescent="0.2">
      <c r="A5" s="24"/>
      <c r="B5" s="18"/>
      <c r="C5" s="18"/>
      <c r="D5" s="18"/>
      <c r="E5" s="18"/>
      <c r="F5" s="25"/>
      <c r="Q5" s="13"/>
      <c r="R5" s="14"/>
      <c r="U5" s="20"/>
    </row>
    <row r="6" spans="1:21" s="21" customFormat="1" ht="13.9" customHeight="1" x14ac:dyDescent="0.2">
      <c r="A6" s="24"/>
      <c r="B6" s="18"/>
      <c r="C6" s="18"/>
      <c r="D6" s="18"/>
      <c r="E6" s="18"/>
      <c r="F6" s="27"/>
      <c r="G6" s="27"/>
      <c r="L6" s="20"/>
      <c r="M6" s="20"/>
      <c r="N6" s="28" t="s">
        <v>10</v>
      </c>
      <c r="Q6" s="27"/>
      <c r="S6" s="20"/>
    </row>
    <row r="7" spans="1:21" ht="22.9" customHeight="1" x14ac:dyDescent="0.2">
      <c r="F7" s="106" t="s">
        <v>26</v>
      </c>
      <c r="G7" s="111"/>
      <c r="H7" s="106" t="s">
        <v>24</v>
      </c>
      <c r="I7" s="107"/>
      <c r="J7" s="104" t="s">
        <v>27</v>
      </c>
      <c r="K7" s="104"/>
      <c r="L7" s="70" t="s">
        <v>30</v>
      </c>
      <c r="M7" s="71"/>
      <c r="N7" s="29">
        <f>Februari!N37</f>
        <v>795</v>
      </c>
      <c r="O7" s="104" t="s">
        <v>25</v>
      </c>
      <c r="P7" s="104"/>
    </row>
    <row r="8" spans="1:21" ht="18" customHeight="1" x14ac:dyDescent="0.2">
      <c r="A8" s="43" t="s">
        <v>28</v>
      </c>
      <c r="B8" s="105" t="s">
        <v>9</v>
      </c>
      <c r="C8" s="99"/>
      <c r="D8" s="100" t="s">
        <v>6</v>
      </c>
      <c r="E8" s="101"/>
      <c r="F8" s="36" t="s">
        <v>3</v>
      </c>
      <c r="G8" s="36" t="s">
        <v>4</v>
      </c>
      <c r="H8" s="108" t="s">
        <v>7</v>
      </c>
      <c r="I8" s="107"/>
      <c r="J8" s="36" t="s">
        <v>3</v>
      </c>
      <c r="K8" s="36" t="s">
        <v>4</v>
      </c>
      <c r="L8" s="72" t="s">
        <v>31</v>
      </c>
      <c r="M8" s="73"/>
      <c r="N8" s="34" t="s">
        <v>8</v>
      </c>
      <c r="O8" s="35" t="s">
        <v>3</v>
      </c>
      <c r="P8" s="35" t="s">
        <v>4</v>
      </c>
      <c r="Q8" s="83" t="s">
        <v>21</v>
      </c>
      <c r="R8" s="84"/>
    </row>
    <row r="9" spans="1:21" s="21" customFormat="1" ht="17.45" customHeight="1" x14ac:dyDescent="0.2">
      <c r="A9" s="42">
        <f t="shared" ref="A9:A39" si="0">WEEKNUM(B9,21)</f>
        <v>9</v>
      </c>
      <c r="B9" s="98">
        <v>45352</v>
      </c>
      <c r="C9" s="99"/>
      <c r="D9" s="96" t="str">
        <f>TEXT(B9, "dddd")</f>
        <v>fredag</v>
      </c>
      <c r="E9" s="97"/>
      <c r="F9" s="44"/>
      <c r="G9" s="44"/>
      <c r="H9" s="94"/>
      <c r="I9" s="95"/>
      <c r="J9" s="44"/>
      <c r="K9" s="44"/>
      <c r="L9" s="79">
        <f>IF(ISNUMBER(J9),60*(J9-F9)+K9-G9-Januari!$E$45-H9-$I$46*$L$47,)</f>
        <v>0</v>
      </c>
      <c r="M9" s="80"/>
      <c r="N9" s="45">
        <f>L9+N7</f>
        <v>795</v>
      </c>
      <c r="O9" s="46">
        <f>TRUNC(N9/60)</f>
        <v>13</v>
      </c>
      <c r="P9" s="46">
        <f>N9-O9*60</f>
        <v>15</v>
      </c>
      <c r="Q9" s="74"/>
      <c r="R9" s="74"/>
      <c r="S9" s="20"/>
    </row>
    <row r="10" spans="1:21" s="21" customFormat="1" ht="17.45" customHeight="1" x14ac:dyDescent="0.2">
      <c r="A10" s="42">
        <f t="shared" si="0"/>
        <v>9</v>
      </c>
      <c r="B10" s="98">
        <v>45353</v>
      </c>
      <c r="C10" s="99"/>
      <c r="D10" s="96" t="str">
        <f t="shared" ref="D10:D39" si="1">TEXT(B10, "dddd")</f>
        <v>lördag</v>
      </c>
      <c r="E10" s="97"/>
      <c r="F10" s="47"/>
      <c r="G10" s="47"/>
      <c r="H10" s="94"/>
      <c r="I10" s="95"/>
      <c r="J10" s="47"/>
      <c r="K10" s="47"/>
      <c r="L10" s="79">
        <f>IF(ISNUMBER(J10),60*(J10-F10)+K10-G10-Januari!$E$45-H10-$I$46*$L$47,)</f>
        <v>0</v>
      </c>
      <c r="M10" s="80"/>
      <c r="N10" s="45">
        <f>N9+L10</f>
        <v>795</v>
      </c>
      <c r="O10" s="46">
        <f t="shared" ref="O10:O39" si="2">TRUNC(N10/60)</f>
        <v>13</v>
      </c>
      <c r="P10" s="46">
        <f t="shared" ref="P10:P39" si="3">N10-O10*60</f>
        <v>15</v>
      </c>
      <c r="Q10" s="74"/>
      <c r="R10" s="74"/>
      <c r="S10" s="20"/>
    </row>
    <row r="11" spans="1:21" s="21" customFormat="1" ht="17.45" customHeight="1" x14ac:dyDescent="0.2">
      <c r="A11" s="42">
        <f t="shared" si="0"/>
        <v>9</v>
      </c>
      <c r="B11" s="98">
        <v>45354</v>
      </c>
      <c r="C11" s="99"/>
      <c r="D11" s="96" t="str">
        <f t="shared" si="1"/>
        <v>söndag</v>
      </c>
      <c r="E11" s="97"/>
      <c r="F11" s="44"/>
      <c r="G11" s="44"/>
      <c r="H11" s="94"/>
      <c r="I11" s="95"/>
      <c r="J11" s="44"/>
      <c r="K11" s="44"/>
      <c r="L11" s="79">
        <f>IF(ISNUMBER(J11),60*(J11-F11)+K11-G11-Januari!$E$45-H11-$I$46*$L$47,)</f>
        <v>0</v>
      </c>
      <c r="M11" s="80"/>
      <c r="N11" s="45">
        <f t="shared" ref="N11:N39" si="4">N10+L11</f>
        <v>795</v>
      </c>
      <c r="O11" s="46">
        <f t="shared" si="2"/>
        <v>13</v>
      </c>
      <c r="P11" s="46">
        <f t="shared" si="3"/>
        <v>15</v>
      </c>
      <c r="Q11" s="74"/>
      <c r="R11" s="74"/>
      <c r="S11" s="20"/>
    </row>
    <row r="12" spans="1:21" s="21" customFormat="1" ht="17.45" customHeight="1" x14ac:dyDescent="0.2">
      <c r="A12" s="42">
        <f t="shared" si="0"/>
        <v>10</v>
      </c>
      <c r="B12" s="98">
        <v>45355</v>
      </c>
      <c r="C12" s="99"/>
      <c r="D12" s="96" t="str">
        <f t="shared" si="1"/>
        <v>måndag</v>
      </c>
      <c r="E12" s="97"/>
      <c r="F12" s="44"/>
      <c r="G12" s="44"/>
      <c r="H12" s="94"/>
      <c r="I12" s="95"/>
      <c r="J12" s="44"/>
      <c r="K12" s="44"/>
      <c r="L12" s="79">
        <f>IF(ISNUMBER(J12),60*(J12-F12)+K12-G12-Januari!$E$45-H12-$I$46*$L$47,)</f>
        <v>0</v>
      </c>
      <c r="M12" s="80"/>
      <c r="N12" s="45">
        <f t="shared" si="4"/>
        <v>795</v>
      </c>
      <c r="O12" s="46">
        <f t="shared" si="2"/>
        <v>13</v>
      </c>
      <c r="P12" s="46">
        <f t="shared" si="3"/>
        <v>15</v>
      </c>
      <c r="Q12" s="74"/>
      <c r="R12" s="74"/>
      <c r="S12" s="20"/>
    </row>
    <row r="13" spans="1:21" s="21" customFormat="1" ht="17.45" customHeight="1" x14ac:dyDescent="0.2">
      <c r="A13" s="42">
        <f t="shared" si="0"/>
        <v>10</v>
      </c>
      <c r="B13" s="98">
        <v>45356</v>
      </c>
      <c r="C13" s="99"/>
      <c r="D13" s="96" t="str">
        <f t="shared" si="1"/>
        <v>tisdag</v>
      </c>
      <c r="E13" s="97"/>
      <c r="F13" s="44"/>
      <c r="G13" s="44"/>
      <c r="H13" s="94"/>
      <c r="I13" s="95"/>
      <c r="J13" s="44"/>
      <c r="K13" s="44"/>
      <c r="L13" s="79">
        <f>IF(ISNUMBER(J13),60*(J13-F13)+K13-G13-Januari!$E$45-H13-$I$46*$L$47,)</f>
        <v>0</v>
      </c>
      <c r="M13" s="80"/>
      <c r="N13" s="45">
        <f t="shared" si="4"/>
        <v>795</v>
      </c>
      <c r="O13" s="46">
        <f t="shared" si="2"/>
        <v>13</v>
      </c>
      <c r="P13" s="46">
        <f t="shared" si="3"/>
        <v>15</v>
      </c>
      <c r="Q13" s="74"/>
      <c r="R13" s="74"/>
      <c r="S13" s="20"/>
    </row>
    <row r="14" spans="1:21" s="21" customFormat="1" ht="17.45" customHeight="1" x14ac:dyDescent="0.2">
      <c r="A14" s="42">
        <f t="shared" si="0"/>
        <v>10</v>
      </c>
      <c r="B14" s="98">
        <v>45357</v>
      </c>
      <c r="C14" s="99"/>
      <c r="D14" s="96" t="str">
        <f t="shared" si="1"/>
        <v>onsdag</v>
      </c>
      <c r="E14" s="97"/>
      <c r="F14" s="44"/>
      <c r="G14" s="44"/>
      <c r="H14" s="94"/>
      <c r="I14" s="95"/>
      <c r="J14" s="44"/>
      <c r="K14" s="44"/>
      <c r="L14" s="79">
        <f>IF(ISNUMBER(J14),60*(J14-F14)+K14-G14-Januari!$E$45-H14-$I$46*$L$47,)</f>
        <v>0</v>
      </c>
      <c r="M14" s="80"/>
      <c r="N14" s="45">
        <f t="shared" si="4"/>
        <v>795</v>
      </c>
      <c r="O14" s="46">
        <f t="shared" si="2"/>
        <v>13</v>
      </c>
      <c r="P14" s="46">
        <f t="shared" si="3"/>
        <v>15</v>
      </c>
      <c r="Q14" s="74"/>
      <c r="R14" s="74"/>
      <c r="S14" s="20"/>
    </row>
    <row r="15" spans="1:21" s="21" customFormat="1" ht="17.45" customHeight="1" x14ac:dyDescent="0.2">
      <c r="A15" s="42">
        <f t="shared" si="0"/>
        <v>10</v>
      </c>
      <c r="B15" s="98">
        <v>45358</v>
      </c>
      <c r="C15" s="99"/>
      <c r="D15" s="96" t="str">
        <f t="shared" si="1"/>
        <v>torsdag</v>
      </c>
      <c r="E15" s="97"/>
      <c r="F15" s="44"/>
      <c r="G15" s="44"/>
      <c r="H15" s="94"/>
      <c r="I15" s="95"/>
      <c r="J15" s="44"/>
      <c r="K15" s="44"/>
      <c r="L15" s="79">
        <f>IF(ISNUMBER(J15),60*(J15-F15)+K15-G15-Januari!$E$45-H15-$I$46*$L$47,)</f>
        <v>0</v>
      </c>
      <c r="M15" s="80"/>
      <c r="N15" s="45">
        <f t="shared" si="4"/>
        <v>795</v>
      </c>
      <c r="O15" s="46">
        <f t="shared" si="2"/>
        <v>13</v>
      </c>
      <c r="P15" s="46">
        <f t="shared" si="3"/>
        <v>15</v>
      </c>
      <c r="Q15" s="74"/>
      <c r="R15" s="74"/>
      <c r="S15" s="20"/>
    </row>
    <row r="16" spans="1:21" s="21" customFormat="1" ht="17.45" customHeight="1" x14ac:dyDescent="0.2">
      <c r="A16" s="42">
        <f t="shared" si="0"/>
        <v>10</v>
      </c>
      <c r="B16" s="98">
        <v>45359</v>
      </c>
      <c r="C16" s="99"/>
      <c r="D16" s="96" t="str">
        <f t="shared" si="1"/>
        <v>fredag</v>
      </c>
      <c r="E16" s="97"/>
      <c r="F16" s="44"/>
      <c r="G16" s="44"/>
      <c r="H16" s="94"/>
      <c r="I16" s="95"/>
      <c r="J16" s="44"/>
      <c r="K16" s="44"/>
      <c r="L16" s="79">
        <f>IF(ISNUMBER(J16),60*(J16-F16)+K16-G16-Januari!$E$45-H16-$I$46*$L$47,)</f>
        <v>0</v>
      </c>
      <c r="M16" s="80"/>
      <c r="N16" s="45">
        <f t="shared" si="4"/>
        <v>795</v>
      </c>
      <c r="O16" s="46">
        <f t="shared" si="2"/>
        <v>13</v>
      </c>
      <c r="P16" s="46">
        <f t="shared" si="3"/>
        <v>15</v>
      </c>
      <c r="Q16" s="74"/>
      <c r="R16" s="74"/>
      <c r="S16" s="20"/>
    </row>
    <row r="17" spans="1:19" s="21" customFormat="1" ht="17.45" customHeight="1" x14ac:dyDescent="0.2">
      <c r="A17" s="42">
        <f t="shared" si="0"/>
        <v>10</v>
      </c>
      <c r="B17" s="98">
        <v>45360</v>
      </c>
      <c r="C17" s="99"/>
      <c r="D17" s="96" t="str">
        <f t="shared" si="1"/>
        <v>lördag</v>
      </c>
      <c r="E17" s="97"/>
      <c r="F17" s="44"/>
      <c r="G17" s="44"/>
      <c r="H17" s="94"/>
      <c r="I17" s="95"/>
      <c r="J17" s="44"/>
      <c r="K17" s="44"/>
      <c r="L17" s="79">
        <f>IF(ISNUMBER(J17),60*(J17-F17)+K17-G17-Januari!$E$45-H17-$I$46*$L$47,)</f>
        <v>0</v>
      </c>
      <c r="M17" s="80"/>
      <c r="N17" s="45">
        <f t="shared" si="4"/>
        <v>795</v>
      </c>
      <c r="O17" s="46">
        <f t="shared" si="2"/>
        <v>13</v>
      </c>
      <c r="P17" s="46">
        <f t="shared" si="3"/>
        <v>15</v>
      </c>
      <c r="Q17" s="74"/>
      <c r="R17" s="74"/>
      <c r="S17" s="20"/>
    </row>
    <row r="18" spans="1:19" s="21" customFormat="1" ht="17.45" customHeight="1" x14ac:dyDescent="0.2">
      <c r="A18" s="42">
        <f t="shared" si="0"/>
        <v>10</v>
      </c>
      <c r="B18" s="98">
        <v>45361</v>
      </c>
      <c r="C18" s="99"/>
      <c r="D18" s="96" t="str">
        <f t="shared" si="1"/>
        <v>söndag</v>
      </c>
      <c r="E18" s="97"/>
      <c r="F18" s="44"/>
      <c r="G18" s="44"/>
      <c r="H18" s="94"/>
      <c r="I18" s="95"/>
      <c r="J18" s="44"/>
      <c r="K18" s="44"/>
      <c r="L18" s="79">
        <f>IF(ISNUMBER(J18),60*(J18-F18)+K18-G18-Januari!$E$45-H18-$I$46*$L$47,)</f>
        <v>0</v>
      </c>
      <c r="M18" s="80"/>
      <c r="N18" s="45">
        <f t="shared" si="4"/>
        <v>795</v>
      </c>
      <c r="O18" s="46">
        <f t="shared" si="2"/>
        <v>13</v>
      </c>
      <c r="P18" s="46">
        <f t="shared" si="3"/>
        <v>15</v>
      </c>
      <c r="Q18" s="74"/>
      <c r="R18" s="74"/>
      <c r="S18" s="20"/>
    </row>
    <row r="19" spans="1:19" s="21" customFormat="1" ht="17.45" customHeight="1" x14ac:dyDescent="0.2">
      <c r="A19" s="42">
        <f t="shared" si="0"/>
        <v>11</v>
      </c>
      <c r="B19" s="98">
        <v>45362</v>
      </c>
      <c r="C19" s="99"/>
      <c r="D19" s="96" t="str">
        <f t="shared" si="1"/>
        <v>måndag</v>
      </c>
      <c r="E19" s="97"/>
      <c r="F19" s="44"/>
      <c r="G19" s="44"/>
      <c r="H19" s="94"/>
      <c r="I19" s="95"/>
      <c r="J19" s="44"/>
      <c r="K19" s="44"/>
      <c r="L19" s="79">
        <f>IF(ISNUMBER(J19),60*(J19-F19)+K19-G19-Januari!$E$45-H19-$I$46*$L$47,)</f>
        <v>0</v>
      </c>
      <c r="M19" s="80"/>
      <c r="N19" s="45">
        <f t="shared" si="4"/>
        <v>795</v>
      </c>
      <c r="O19" s="46">
        <f t="shared" si="2"/>
        <v>13</v>
      </c>
      <c r="P19" s="46">
        <f t="shared" si="3"/>
        <v>15</v>
      </c>
      <c r="Q19" s="74"/>
      <c r="R19" s="74"/>
      <c r="S19" s="20"/>
    </row>
    <row r="20" spans="1:19" s="21" customFormat="1" ht="17.45" customHeight="1" x14ac:dyDescent="0.2">
      <c r="A20" s="42">
        <f t="shared" si="0"/>
        <v>11</v>
      </c>
      <c r="B20" s="98">
        <v>45363</v>
      </c>
      <c r="C20" s="99"/>
      <c r="D20" s="96" t="str">
        <f t="shared" si="1"/>
        <v>tisdag</v>
      </c>
      <c r="E20" s="97"/>
      <c r="F20" s="44"/>
      <c r="G20" s="44"/>
      <c r="H20" s="94"/>
      <c r="I20" s="95"/>
      <c r="J20" s="44"/>
      <c r="K20" s="44"/>
      <c r="L20" s="79">
        <f>IF(ISNUMBER(J20),60*(J20-F20)+K20-G20-Januari!$E$45-H20-$I$46*$L$47,)</f>
        <v>0</v>
      </c>
      <c r="M20" s="80"/>
      <c r="N20" s="45">
        <f t="shared" si="4"/>
        <v>795</v>
      </c>
      <c r="O20" s="46">
        <f t="shared" si="2"/>
        <v>13</v>
      </c>
      <c r="P20" s="46">
        <f t="shared" si="3"/>
        <v>15</v>
      </c>
      <c r="Q20" s="74"/>
      <c r="R20" s="74"/>
      <c r="S20" s="20"/>
    </row>
    <row r="21" spans="1:19" s="21" customFormat="1" ht="17.45" customHeight="1" x14ac:dyDescent="0.2">
      <c r="A21" s="42">
        <f t="shared" si="0"/>
        <v>11</v>
      </c>
      <c r="B21" s="98">
        <v>45364</v>
      </c>
      <c r="C21" s="99"/>
      <c r="D21" s="96" t="str">
        <f t="shared" si="1"/>
        <v>onsdag</v>
      </c>
      <c r="E21" s="97"/>
      <c r="F21" s="44"/>
      <c r="G21" s="44"/>
      <c r="H21" s="94"/>
      <c r="I21" s="95"/>
      <c r="J21" s="44"/>
      <c r="K21" s="44"/>
      <c r="L21" s="79">
        <f>IF(ISNUMBER(J21),60*(J21-F21)+K21-G21-Januari!$E$45-H21-$I$46*$L$47,)</f>
        <v>0</v>
      </c>
      <c r="M21" s="80"/>
      <c r="N21" s="45">
        <f t="shared" si="4"/>
        <v>795</v>
      </c>
      <c r="O21" s="46">
        <f t="shared" si="2"/>
        <v>13</v>
      </c>
      <c r="P21" s="46">
        <f t="shared" si="3"/>
        <v>15</v>
      </c>
      <c r="Q21" s="74"/>
      <c r="R21" s="74"/>
      <c r="S21" s="20"/>
    </row>
    <row r="22" spans="1:19" s="21" customFormat="1" ht="17.45" customHeight="1" x14ac:dyDescent="0.2">
      <c r="A22" s="42">
        <f t="shared" si="0"/>
        <v>11</v>
      </c>
      <c r="B22" s="98">
        <v>45365</v>
      </c>
      <c r="C22" s="99"/>
      <c r="D22" s="96" t="str">
        <f t="shared" si="1"/>
        <v>torsdag</v>
      </c>
      <c r="E22" s="97"/>
      <c r="F22" s="44"/>
      <c r="G22" s="44"/>
      <c r="H22" s="94"/>
      <c r="I22" s="95"/>
      <c r="J22" s="44"/>
      <c r="K22" s="44"/>
      <c r="L22" s="79">
        <f>IF(ISNUMBER(J22),60*(J22-F22)+K22-G22-Januari!$E$45-H22-$I$46*$L$47,)</f>
        <v>0</v>
      </c>
      <c r="M22" s="80"/>
      <c r="N22" s="45">
        <f t="shared" si="4"/>
        <v>795</v>
      </c>
      <c r="O22" s="46">
        <f t="shared" si="2"/>
        <v>13</v>
      </c>
      <c r="P22" s="46">
        <f t="shared" si="3"/>
        <v>15</v>
      </c>
      <c r="Q22" s="74"/>
      <c r="R22" s="74"/>
      <c r="S22" s="20"/>
    </row>
    <row r="23" spans="1:19" s="21" customFormat="1" ht="17.45" customHeight="1" x14ac:dyDescent="0.2">
      <c r="A23" s="42">
        <f t="shared" si="0"/>
        <v>11</v>
      </c>
      <c r="B23" s="98">
        <v>45366</v>
      </c>
      <c r="C23" s="99"/>
      <c r="D23" s="96" t="str">
        <f t="shared" si="1"/>
        <v>fredag</v>
      </c>
      <c r="E23" s="97"/>
      <c r="F23" s="44"/>
      <c r="G23" s="44"/>
      <c r="H23" s="94"/>
      <c r="I23" s="95"/>
      <c r="J23" s="44"/>
      <c r="K23" s="44"/>
      <c r="L23" s="79">
        <f>IF(ISNUMBER(J23),60*(J23-F23)+K23-G23-Januari!$E$45-H23-$I$46*$L$47,)</f>
        <v>0</v>
      </c>
      <c r="M23" s="80"/>
      <c r="N23" s="45">
        <f t="shared" si="4"/>
        <v>795</v>
      </c>
      <c r="O23" s="46">
        <f t="shared" si="2"/>
        <v>13</v>
      </c>
      <c r="P23" s="46">
        <f t="shared" si="3"/>
        <v>15</v>
      </c>
      <c r="Q23" s="74"/>
      <c r="R23" s="74"/>
      <c r="S23" s="20"/>
    </row>
    <row r="24" spans="1:19" s="21" customFormat="1" ht="17.45" customHeight="1" x14ac:dyDescent="0.2">
      <c r="A24" s="42">
        <f t="shared" si="0"/>
        <v>11</v>
      </c>
      <c r="B24" s="98">
        <v>45367</v>
      </c>
      <c r="C24" s="99"/>
      <c r="D24" s="96" t="str">
        <f t="shared" si="1"/>
        <v>lördag</v>
      </c>
      <c r="E24" s="97"/>
      <c r="F24" s="44"/>
      <c r="G24" s="44"/>
      <c r="H24" s="94"/>
      <c r="I24" s="95"/>
      <c r="J24" s="44"/>
      <c r="K24" s="44"/>
      <c r="L24" s="79">
        <f>IF(ISNUMBER(J24),60*(J24-F24)+K24-G24-Januari!$E$45-H24-$I$46*$L$47,)</f>
        <v>0</v>
      </c>
      <c r="M24" s="80"/>
      <c r="N24" s="45">
        <f t="shared" si="4"/>
        <v>795</v>
      </c>
      <c r="O24" s="46">
        <f t="shared" si="2"/>
        <v>13</v>
      </c>
      <c r="P24" s="46">
        <f t="shared" si="3"/>
        <v>15</v>
      </c>
      <c r="Q24" s="74"/>
      <c r="R24" s="74"/>
      <c r="S24" s="20"/>
    </row>
    <row r="25" spans="1:19" s="21" customFormat="1" ht="17.45" customHeight="1" x14ac:dyDescent="0.2">
      <c r="A25" s="42">
        <f t="shared" si="0"/>
        <v>11</v>
      </c>
      <c r="B25" s="98">
        <v>45368</v>
      </c>
      <c r="C25" s="99"/>
      <c r="D25" s="96" t="str">
        <f t="shared" si="1"/>
        <v>söndag</v>
      </c>
      <c r="E25" s="97"/>
      <c r="F25" s="44"/>
      <c r="G25" s="44"/>
      <c r="H25" s="94"/>
      <c r="I25" s="95"/>
      <c r="J25" s="44"/>
      <c r="K25" s="44"/>
      <c r="L25" s="79">
        <f>IF(ISNUMBER(J25),60*(J25-F25)+K25-G25-Januari!$E$45-H25-$I$46*$L$47,)</f>
        <v>0</v>
      </c>
      <c r="M25" s="80"/>
      <c r="N25" s="45">
        <f t="shared" si="4"/>
        <v>795</v>
      </c>
      <c r="O25" s="46">
        <f t="shared" si="2"/>
        <v>13</v>
      </c>
      <c r="P25" s="46">
        <f t="shared" si="3"/>
        <v>15</v>
      </c>
      <c r="Q25" s="74"/>
      <c r="R25" s="74"/>
      <c r="S25" s="20"/>
    </row>
    <row r="26" spans="1:19" s="21" customFormat="1" ht="17.45" customHeight="1" x14ac:dyDescent="0.2">
      <c r="A26" s="42">
        <f t="shared" si="0"/>
        <v>12</v>
      </c>
      <c r="B26" s="98">
        <v>45369</v>
      </c>
      <c r="C26" s="99"/>
      <c r="D26" s="96" t="str">
        <f t="shared" si="1"/>
        <v>måndag</v>
      </c>
      <c r="E26" s="97"/>
      <c r="F26" s="44"/>
      <c r="G26" s="44"/>
      <c r="H26" s="94"/>
      <c r="I26" s="95"/>
      <c r="J26" s="44"/>
      <c r="K26" s="44"/>
      <c r="L26" s="79">
        <f>IF(ISNUMBER(J26),60*(J26-F26)+K26-G26-Januari!$E$45-H26-$I$46*$L$47,)</f>
        <v>0</v>
      </c>
      <c r="M26" s="80"/>
      <c r="N26" s="45">
        <f t="shared" si="4"/>
        <v>795</v>
      </c>
      <c r="O26" s="46">
        <f t="shared" si="2"/>
        <v>13</v>
      </c>
      <c r="P26" s="46">
        <f t="shared" si="3"/>
        <v>15</v>
      </c>
      <c r="Q26" s="74"/>
      <c r="R26" s="74"/>
      <c r="S26" s="20"/>
    </row>
    <row r="27" spans="1:19" s="21" customFormat="1" ht="17.45" customHeight="1" x14ac:dyDescent="0.2">
      <c r="A27" s="42">
        <f t="shared" si="0"/>
        <v>12</v>
      </c>
      <c r="B27" s="98">
        <v>45370</v>
      </c>
      <c r="C27" s="99"/>
      <c r="D27" s="96" t="str">
        <f t="shared" si="1"/>
        <v>tisdag</v>
      </c>
      <c r="E27" s="97"/>
      <c r="F27" s="44"/>
      <c r="G27" s="44"/>
      <c r="H27" s="94"/>
      <c r="I27" s="95"/>
      <c r="J27" s="44"/>
      <c r="K27" s="44"/>
      <c r="L27" s="79">
        <f>IF(ISNUMBER(J27),60*(J27-F27)+K27-G27-Januari!$E$45-H27-$I$46*$L$47,)</f>
        <v>0</v>
      </c>
      <c r="M27" s="80"/>
      <c r="N27" s="45">
        <f t="shared" si="4"/>
        <v>795</v>
      </c>
      <c r="O27" s="46">
        <f t="shared" si="2"/>
        <v>13</v>
      </c>
      <c r="P27" s="46">
        <f t="shared" si="3"/>
        <v>15</v>
      </c>
      <c r="Q27" s="74"/>
      <c r="R27" s="74"/>
      <c r="S27" s="20"/>
    </row>
    <row r="28" spans="1:19" s="21" customFormat="1" ht="17.45" customHeight="1" x14ac:dyDescent="0.2">
      <c r="A28" s="42">
        <f t="shared" si="0"/>
        <v>12</v>
      </c>
      <c r="B28" s="98">
        <v>45371</v>
      </c>
      <c r="C28" s="99"/>
      <c r="D28" s="96" t="str">
        <f t="shared" si="1"/>
        <v>onsdag</v>
      </c>
      <c r="E28" s="97"/>
      <c r="F28" s="44"/>
      <c r="G28" s="44"/>
      <c r="H28" s="94"/>
      <c r="I28" s="95"/>
      <c r="J28" s="44"/>
      <c r="K28" s="44"/>
      <c r="L28" s="79">
        <f>IF(ISNUMBER(J28),60*(J28-F28)+K28-G28-Januari!$E$45-H28-$I$46*$L$47,)</f>
        <v>0</v>
      </c>
      <c r="M28" s="80"/>
      <c r="N28" s="45">
        <f t="shared" si="4"/>
        <v>795</v>
      </c>
      <c r="O28" s="46">
        <f t="shared" si="2"/>
        <v>13</v>
      </c>
      <c r="P28" s="46">
        <f t="shared" si="3"/>
        <v>15</v>
      </c>
      <c r="Q28" s="74"/>
      <c r="R28" s="74"/>
      <c r="S28" s="20"/>
    </row>
    <row r="29" spans="1:19" s="21" customFormat="1" ht="17.45" customHeight="1" x14ac:dyDescent="0.2">
      <c r="A29" s="42">
        <f t="shared" si="0"/>
        <v>12</v>
      </c>
      <c r="B29" s="98">
        <v>45372</v>
      </c>
      <c r="C29" s="99"/>
      <c r="D29" s="96" t="str">
        <f t="shared" si="1"/>
        <v>torsdag</v>
      </c>
      <c r="E29" s="97"/>
      <c r="F29" s="44"/>
      <c r="G29" s="44"/>
      <c r="H29" s="94"/>
      <c r="I29" s="95"/>
      <c r="J29" s="44"/>
      <c r="K29" s="44"/>
      <c r="L29" s="79">
        <f>IF(ISNUMBER(J29),60*(J29-F29)+K29-G29-Januari!$E$45-H29-$I$46*$L$47,)</f>
        <v>0</v>
      </c>
      <c r="M29" s="80"/>
      <c r="N29" s="45">
        <f t="shared" si="4"/>
        <v>795</v>
      </c>
      <c r="O29" s="46">
        <f t="shared" si="2"/>
        <v>13</v>
      </c>
      <c r="P29" s="46">
        <f t="shared" si="3"/>
        <v>15</v>
      </c>
      <c r="Q29" s="74"/>
      <c r="R29" s="74"/>
      <c r="S29" s="20"/>
    </row>
    <row r="30" spans="1:19" s="21" customFormat="1" ht="17.45" customHeight="1" x14ac:dyDescent="0.2">
      <c r="A30" s="42">
        <f t="shared" si="0"/>
        <v>12</v>
      </c>
      <c r="B30" s="98">
        <v>45373</v>
      </c>
      <c r="C30" s="99"/>
      <c r="D30" s="96" t="str">
        <f t="shared" si="1"/>
        <v>fredag</v>
      </c>
      <c r="E30" s="97"/>
      <c r="F30" s="44"/>
      <c r="G30" s="44"/>
      <c r="H30" s="94"/>
      <c r="I30" s="95"/>
      <c r="J30" s="44"/>
      <c r="K30" s="44"/>
      <c r="L30" s="79">
        <f>IF(ISNUMBER(J30),60*(J30-F30)+K30-G30-Januari!$E$45-H30-$I$46*$L$47,)</f>
        <v>0</v>
      </c>
      <c r="M30" s="80"/>
      <c r="N30" s="45">
        <f t="shared" si="4"/>
        <v>795</v>
      </c>
      <c r="O30" s="46">
        <f t="shared" si="2"/>
        <v>13</v>
      </c>
      <c r="P30" s="46">
        <f t="shared" si="3"/>
        <v>15</v>
      </c>
      <c r="Q30" s="74"/>
      <c r="R30" s="74"/>
      <c r="S30" s="20"/>
    </row>
    <row r="31" spans="1:19" s="21" customFormat="1" ht="17.45" customHeight="1" x14ac:dyDescent="0.2">
      <c r="A31" s="42">
        <f t="shared" si="0"/>
        <v>12</v>
      </c>
      <c r="B31" s="98">
        <v>45374</v>
      </c>
      <c r="C31" s="99"/>
      <c r="D31" s="96" t="str">
        <f t="shared" si="1"/>
        <v>lördag</v>
      </c>
      <c r="E31" s="97"/>
      <c r="F31" s="44"/>
      <c r="G31" s="44"/>
      <c r="H31" s="94"/>
      <c r="I31" s="95"/>
      <c r="J31" s="44"/>
      <c r="K31" s="44"/>
      <c r="L31" s="79">
        <f>IF(ISNUMBER(J31),60*(J31-F31)+K31-G31-Januari!$E$45-H31-$I$46*$L$47,)</f>
        <v>0</v>
      </c>
      <c r="M31" s="80"/>
      <c r="N31" s="45">
        <f t="shared" si="4"/>
        <v>795</v>
      </c>
      <c r="O31" s="46">
        <f t="shared" si="2"/>
        <v>13</v>
      </c>
      <c r="P31" s="46">
        <f t="shared" si="3"/>
        <v>15</v>
      </c>
      <c r="Q31" s="74"/>
      <c r="R31" s="74"/>
      <c r="S31" s="20"/>
    </row>
    <row r="32" spans="1:19" s="21" customFormat="1" ht="17.45" customHeight="1" x14ac:dyDescent="0.2">
      <c r="A32" s="42">
        <f t="shared" si="0"/>
        <v>12</v>
      </c>
      <c r="B32" s="98">
        <v>45375</v>
      </c>
      <c r="C32" s="99"/>
      <c r="D32" s="96" t="str">
        <f t="shared" si="1"/>
        <v>söndag</v>
      </c>
      <c r="E32" s="97"/>
      <c r="F32" s="44"/>
      <c r="G32" s="44"/>
      <c r="H32" s="94"/>
      <c r="I32" s="95"/>
      <c r="J32" s="44"/>
      <c r="K32" s="44"/>
      <c r="L32" s="79">
        <f>IF(ISNUMBER(J32),60*(J32-F32)+K32-G32-Januari!$E$45-H32-$I$46*$L$47,)</f>
        <v>0</v>
      </c>
      <c r="M32" s="80"/>
      <c r="N32" s="45">
        <f t="shared" si="4"/>
        <v>795</v>
      </c>
      <c r="O32" s="46">
        <f t="shared" si="2"/>
        <v>13</v>
      </c>
      <c r="P32" s="46">
        <f t="shared" si="3"/>
        <v>15</v>
      </c>
      <c r="Q32" s="74"/>
      <c r="R32" s="74"/>
      <c r="S32" s="20"/>
    </row>
    <row r="33" spans="1:19" s="21" customFormat="1" ht="17.45" customHeight="1" x14ac:dyDescent="0.2">
      <c r="A33" s="42">
        <f t="shared" si="0"/>
        <v>13</v>
      </c>
      <c r="B33" s="98">
        <v>45376</v>
      </c>
      <c r="C33" s="99"/>
      <c r="D33" s="96" t="str">
        <f t="shared" si="1"/>
        <v>måndag</v>
      </c>
      <c r="E33" s="97"/>
      <c r="F33" s="44"/>
      <c r="G33" s="44"/>
      <c r="H33" s="94"/>
      <c r="I33" s="95"/>
      <c r="J33" s="44"/>
      <c r="K33" s="44"/>
      <c r="L33" s="79">
        <f>IF(ISNUMBER(J33),60*(J33-F33)+K33-G33-Januari!$E$45-H33-$I$46*$L$47,)</f>
        <v>0</v>
      </c>
      <c r="M33" s="80"/>
      <c r="N33" s="45">
        <f t="shared" si="4"/>
        <v>795</v>
      </c>
      <c r="O33" s="46">
        <f t="shared" si="2"/>
        <v>13</v>
      </c>
      <c r="P33" s="46">
        <f t="shared" si="3"/>
        <v>15</v>
      </c>
      <c r="Q33" s="74"/>
      <c r="R33" s="74"/>
      <c r="S33" s="20"/>
    </row>
    <row r="34" spans="1:19" s="21" customFormat="1" ht="17.45" customHeight="1" x14ac:dyDescent="0.2">
      <c r="A34" s="42">
        <f t="shared" si="0"/>
        <v>13</v>
      </c>
      <c r="B34" s="98">
        <v>45377</v>
      </c>
      <c r="C34" s="99"/>
      <c r="D34" s="96" t="str">
        <f t="shared" si="1"/>
        <v>tisdag</v>
      </c>
      <c r="E34" s="97"/>
      <c r="F34" s="44"/>
      <c r="G34" s="44"/>
      <c r="H34" s="94"/>
      <c r="I34" s="95"/>
      <c r="J34" s="44"/>
      <c r="K34" s="44"/>
      <c r="L34" s="79">
        <f>IF(ISNUMBER(J34),60*(J34-F34)+K34-G34-Januari!$E$45-H34-$I$46*$L$47,)</f>
        <v>0</v>
      </c>
      <c r="M34" s="80"/>
      <c r="N34" s="45">
        <f t="shared" si="4"/>
        <v>795</v>
      </c>
      <c r="O34" s="46">
        <f t="shared" si="2"/>
        <v>13</v>
      </c>
      <c r="P34" s="46">
        <f t="shared" si="3"/>
        <v>15</v>
      </c>
      <c r="Q34" s="74"/>
      <c r="R34" s="74"/>
      <c r="S34" s="20"/>
    </row>
    <row r="35" spans="1:19" s="21" customFormat="1" ht="17.45" customHeight="1" x14ac:dyDescent="0.2">
      <c r="A35" s="42">
        <f t="shared" si="0"/>
        <v>13</v>
      </c>
      <c r="B35" s="98">
        <v>45378</v>
      </c>
      <c r="C35" s="99"/>
      <c r="D35" s="96" t="str">
        <f t="shared" si="1"/>
        <v>onsdag</v>
      </c>
      <c r="E35" s="97"/>
      <c r="F35" s="44"/>
      <c r="G35" s="44"/>
      <c r="H35" s="94"/>
      <c r="I35" s="95"/>
      <c r="J35" s="44"/>
      <c r="K35" s="44"/>
      <c r="L35" s="79">
        <f>IF(ISNUMBER(J35),60*(J35-F35)+K35-G35-Januari!$E$45-H35-$I$46*$L$47,)</f>
        <v>0</v>
      </c>
      <c r="M35" s="80"/>
      <c r="N35" s="45">
        <f t="shared" si="4"/>
        <v>795</v>
      </c>
      <c r="O35" s="46">
        <f t="shared" si="2"/>
        <v>13</v>
      </c>
      <c r="P35" s="46">
        <f t="shared" si="3"/>
        <v>15</v>
      </c>
      <c r="Q35" s="74"/>
      <c r="R35" s="74"/>
      <c r="S35" s="20"/>
    </row>
    <row r="36" spans="1:19" s="21" customFormat="1" ht="17.45" customHeight="1" x14ac:dyDescent="0.2">
      <c r="A36" s="42">
        <f t="shared" si="0"/>
        <v>13</v>
      </c>
      <c r="B36" s="98">
        <v>45379</v>
      </c>
      <c r="C36" s="99"/>
      <c r="D36" s="96" t="str">
        <f t="shared" si="1"/>
        <v>torsdag</v>
      </c>
      <c r="E36" s="97"/>
      <c r="F36" s="44"/>
      <c r="G36" s="44"/>
      <c r="H36" s="94"/>
      <c r="I36" s="95"/>
      <c r="J36" s="44"/>
      <c r="K36" s="44"/>
      <c r="L36" s="79">
        <f>IF(ISNUMBER(J36),60*(J36-F36)+K36-G36-Januari!$E$45-H36-$I$46*$L$47,)</f>
        <v>0</v>
      </c>
      <c r="M36" s="80"/>
      <c r="N36" s="45">
        <f t="shared" si="4"/>
        <v>795</v>
      </c>
      <c r="O36" s="46">
        <f t="shared" si="2"/>
        <v>13</v>
      </c>
      <c r="P36" s="46">
        <f t="shared" si="3"/>
        <v>15</v>
      </c>
      <c r="Q36" s="74"/>
      <c r="R36" s="74"/>
      <c r="S36" s="20"/>
    </row>
    <row r="37" spans="1:19" s="21" customFormat="1" ht="17.45" customHeight="1" x14ac:dyDescent="0.2">
      <c r="A37" s="42">
        <f t="shared" si="0"/>
        <v>13</v>
      </c>
      <c r="B37" s="98">
        <v>45380</v>
      </c>
      <c r="C37" s="99"/>
      <c r="D37" s="102" t="str">
        <f t="shared" si="1"/>
        <v>fredag</v>
      </c>
      <c r="E37" s="103"/>
      <c r="F37" s="44"/>
      <c r="G37" s="44"/>
      <c r="H37" s="94"/>
      <c r="I37" s="95"/>
      <c r="J37" s="44"/>
      <c r="K37" s="44"/>
      <c r="L37" s="79">
        <f>IF(ISNUMBER(J37),60*(J37-F37)+K37-G37-Januari!$E$45-H37-$I$46*$L$47,)</f>
        <v>0</v>
      </c>
      <c r="M37" s="80"/>
      <c r="N37" s="45">
        <f t="shared" si="4"/>
        <v>795</v>
      </c>
      <c r="O37" s="46">
        <f t="shared" si="2"/>
        <v>13</v>
      </c>
      <c r="P37" s="46">
        <f t="shared" si="3"/>
        <v>15</v>
      </c>
      <c r="Q37" s="74"/>
      <c r="R37" s="74"/>
      <c r="S37" s="20"/>
    </row>
    <row r="38" spans="1:19" s="21" customFormat="1" ht="17.45" customHeight="1" x14ac:dyDescent="0.2">
      <c r="A38" s="42">
        <f t="shared" si="0"/>
        <v>13</v>
      </c>
      <c r="B38" s="98">
        <v>45381</v>
      </c>
      <c r="C38" s="99"/>
      <c r="D38" s="96" t="str">
        <f t="shared" si="1"/>
        <v>lördag</v>
      </c>
      <c r="E38" s="97"/>
      <c r="F38" s="44"/>
      <c r="G38" s="44"/>
      <c r="H38" s="94"/>
      <c r="I38" s="95"/>
      <c r="J38" s="44"/>
      <c r="K38" s="44"/>
      <c r="L38" s="79">
        <f>IF(ISNUMBER(J38),60*(J38-F38)+K38-G38-Januari!$E$45-H38-$I$46*$L$47,)</f>
        <v>0</v>
      </c>
      <c r="M38" s="80"/>
      <c r="N38" s="45">
        <f t="shared" si="4"/>
        <v>795</v>
      </c>
      <c r="O38" s="46">
        <f t="shared" si="2"/>
        <v>13</v>
      </c>
      <c r="P38" s="46">
        <f t="shared" si="3"/>
        <v>15</v>
      </c>
      <c r="Q38" s="74"/>
      <c r="R38" s="74"/>
      <c r="S38" s="20"/>
    </row>
    <row r="39" spans="1:19" s="21" customFormat="1" ht="17.45" customHeight="1" x14ac:dyDescent="0.2">
      <c r="A39" s="42">
        <f t="shared" si="0"/>
        <v>13</v>
      </c>
      <c r="B39" s="98">
        <v>45382</v>
      </c>
      <c r="C39" s="99"/>
      <c r="D39" s="96" t="str">
        <f t="shared" si="1"/>
        <v>söndag</v>
      </c>
      <c r="E39" s="97"/>
      <c r="F39" s="44"/>
      <c r="G39" s="44"/>
      <c r="H39" s="94"/>
      <c r="I39" s="95"/>
      <c r="J39" s="44"/>
      <c r="K39" s="44"/>
      <c r="L39" s="79">
        <f>IF(ISNUMBER(J39),60*(J39-F39)+K39-G39-Januari!$E$45-H39-$I$46*$L$47,)</f>
        <v>0</v>
      </c>
      <c r="M39" s="80"/>
      <c r="N39" s="45">
        <f t="shared" si="4"/>
        <v>795</v>
      </c>
      <c r="O39" s="46">
        <f t="shared" si="2"/>
        <v>13</v>
      </c>
      <c r="P39" s="46">
        <f t="shared" si="3"/>
        <v>15</v>
      </c>
      <c r="Q39" s="74" t="s">
        <v>45</v>
      </c>
      <c r="R39" s="74"/>
      <c r="S39" s="20"/>
    </row>
    <row r="40" spans="1:19" x14ac:dyDescent="0.2"/>
    <row r="41" spans="1:19" x14ac:dyDescent="0.2"/>
    <row r="42" spans="1:19" x14ac:dyDescent="0.2"/>
    <row r="43" spans="1:19" ht="13.15" customHeight="1" x14ac:dyDescent="0.2">
      <c r="A43" s="31"/>
      <c r="C43" s="92" t="s">
        <v>14</v>
      </c>
      <c r="D43" s="93"/>
      <c r="E43" s="92" t="s">
        <v>13</v>
      </c>
      <c r="F43" s="93"/>
      <c r="G43" s="92" t="s">
        <v>15</v>
      </c>
      <c r="H43" s="93"/>
      <c r="I43" s="92" t="s">
        <v>16</v>
      </c>
      <c r="J43" s="93"/>
      <c r="K43" s="92" t="s">
        <v>16</v>
      </c>
      <c r="L43" s="93"/>
      <c r="M43" s="32"/>
      <c r="N43"/>
      <c r="O43"/>
      <c r="S43"/>
    </row>
    <row r="44" spans="1:19" ht="13.15" customHeight="1" x14ac:dyDescent="0.2">
      <c r="A44"/>
      <c r="B44" s="41" t="s">
        <v>18</v>
      </c>
      <c r="C44" s="39" t="s">
        <v>3</v>
      </c>
      <c r="D44" s="39" t="s">
        <v>4</v>
      </c>
      <c r="E44" s="86" t="s">
        <v>4</v>
      </c>
      <c r="F44" s="87"/>
      <c r="G44" s="39" t="s">
        <v>3</v>
      </c>
      <c r="H44" s="39" t="s">
        <v>4</v>
      </c>
      <c r="I44" s="86" t="s">
        <v>11</v>
      </c>
      <c r="J44" s="87"/>
      <c r="K44" s="40" t="s">
        <v>3</v>
      </c>
      <c r="L44" s="40" t="s">
        <v>4</v>
      </c>
      <c r="M44" s="8"/>
      <c r="N44"/>
      <c r="O44"/>
    </row>
    <row r="45" spans="1:19" ht="13.15" customHeight="1" x14ac:dyDescent="0.2">
      <c r="A45"/>
      <c r="B45" s="58" t="str">
        <f>Februari!B46</f>
        <v>Vinter</v>
      </c>
      <c r="C45" s="5">
        <f>Februari!C46</f>
        <v>8</v>
      </c>
      <c r="D45" s="51">
        <f>Februari!D46</f>
        <v>0</v>
      </c>
      <c r="E45" s="113">
        <f>Februari!E46:F46</f>
        <v>30</v>
      </c>
      <c r="F45" s="114"/>
      <c r="G45" s="50">
        <f>Februari!G46</f>
        <v>16</v>
      </c>
      <c r="H45" s="50">
        <f>Februari!H46</f>
        <v>40</v>
      </c>
      <c r="I45" s="88">
        <f>IF(ISNUMBER(G45),60*(G45-C45)+H45-D45-E45,0)</f>
        <v>490</v>
      </c>
      <c r="J45" s="89"/>
      <c r="K45" s="37">
        <f>IFERROR(TRUNC(I45/60),"")</f>
        <v>8</v>
      </c>
      <c r="L45" s="38">
        <f>IFERROR(I45-K45*60,"")</f>
        <v>10</v>
      </c>
      <c r="M45" s="33"/>
      <c r="N45"/>
      <c r="O45" s="4"/>
      <c r="S45" s="4"/>
    </row>
    <row r="46" spans="1:19" ht="13.15" customHeight="1" x14ac:dyDescent="0.2">
      <c r="A46"/>
      <c r="B46" s="58" t="str">
        <f>Februari!B47</f>
        <v>Sommar</v>
      </c>
      <c r="C46" s="50">
        <f>Februari!C47</f>
        <v>8</v>
      </c>
      <c r="D46" s="51">
        <f>Februari!D47</f>
        <v>0</v>
      </c>
      <c r="E46" s="113">
        <f>Februari!E47:F47</f>
        <v>45</v>
      </c>
      <c r="F46" s="114"/>
      <c r="G46" s="50">
        <f>Februari!G47</f>
        <v>16</v>
      </c>
      <c r="H46" s="50">
        <f>Februari!H47</f>
        <v>0</v>
      </c>
      <c r="I46" s="90">
        <f>IF(ISNUMBER(G46),60*(G46-C46)+H46-D46-E46,0)</f>
        <v>435</v>
      </c>
      <c r="J46" s="91"/>
      <c r="K46" s="37">
        <f>IFERROR(TRUNC(I46/60),"")</f>
        <v>7</v>
      </c>
      <c r="L46" s="38">
        <f>IFERROR(I46-K46*60,"")</f>
        <v>15</v>
      </c>
      <c r="M46" s="33"/>
      <c r="N46"/>
      <c r="O46" s="4"/>
      <c r="S46" s="4"/>
    </row>
    <row r="47" spans="1:19" ht="13.15" customHeight="1" x14ac:dyDescent="0.2">
      <c r="D47" s="55" t="s">
        <v>12</v>
      </c>
      <c r="E47" s="55"/>
      <c r="F47" s="65">
        <f>Februari!F48:G48</f>
        <v>100</v>
      </c>
      <c r="G47" s="66"/>
      <c r="H47" s="55" t="s">
        <v>23</v>
      </c>
      <c r="I47" s="56"/>
      <c r="J47" s="56"/>
      <c r="K47" s="56"/>
      <c r="L47" s="57">
        <f>F47/100</f>
        <v>1</v>
      </c>
    </row>
  </sheetData>
  <sheetProtection sheet="1" objects="1" scenarios="1" formatCells="0" autoFilter="0"/>
  <mergeCells count="181">
    <mergeCell ref="Q8:R8"/>
    <mergeCell ref="B9:C9"/>
    <mergeCell ref="D9:E9"/>
    <mergeCell ref="H9:I9"/>
    <mergeCell ref="L9:M9"/>
    <mergeCell ref="Q9:R9"/>
    <mergeCell ref="A1:R1"/>
    <mergeCell ref="Q2:R2"/>
    <mergeCell ref="B4:H4"/>
    <mergeCell ref="L4:M4"/>
    <mergeCell ref="F7:G7"/>
    <mergeCell ref="H7:I7"/>
    <mergeCell ref="J7:K7"/>
    <mergeCell ref="O7:P7"/>
    <mergeCell ref="B8:C8"/>
    <mergeCell ref="B10:C10"/>
    <mergeCell ref="D10:E10"/>
    <mergeCell ref="H10:I10"/>
    <mergeCell ref="L10:M10"/>
    <mergeCell ref="Q10:R10"/>
    <mergeCell ref="B11:C11"/>
    <mergeCell ref="D11:E11"/>
    <mergeCell ref="H11:I11"/>
    <mergeCell ref="L11:M11"/>
    <mergeCell ref="Q11:R11"/>
    <mergeCell ref="B12:C12"/>
    <mergeCell ref="D12:E12"/>
    <mergeCell ref="H12:I12"/>
    <mergeCell ref="L12:M12"/>
    <mergeCell ref="Q12:R12"/>
    <mergeCell ref="B13:C13"/>
    <mergeCell ref="D13:E13"/>
    <mergeCell ref="H13:I13"/>
    <mergeCell ref="L13:M13"/>
    <mergeCell ref="Q13:R13"/>
    <mergeCell ref="B14:C14"/>
    <mergeCell ref="D14:E14"/>
    <mergeCell ref="H14:I14"/>
    <mergeCell ref="L14:M14"/>
    <mergeCell ref="Q14:R14"/>
    <mergeCell ref="B15:C15"/>
    <mergeCell ref="D15:E15"/>
    <mergeCell ref="H15:I15"/>
    <mergeCell ref="L15:M15"/>
    <mergeCell ref="Q15:R15"/>
    <mergeCell ref="B16:C16"/>
    <mergeCell ref="D16:E16"/>
    <mergeCell ref="H16:I16"/>
    <mergeCell ref="L16:M16"/>
    <mergeCell ref="Q16:R16"/>
    <mergeCell ref="B17:C17"/>
    <mergeCell ref="D17:E17"/>
    <mergeCell ref="H17:I17"/>
    <mergeCell ref="L17:M17"/>
    <mergeCell ref="Q17:R17"/>
    <mergeCell ref="B18:C18"/>
    <mergeCell ref="D18:E18"/>
    <mergeCell ref="H18:I18"/>
    <mergeCell ref="L18:M18"/>
    <mergeCell ref="Q18:R18"/>
    <mergeCell ref="B19:C19"/>
    <mergeCell ref="D19:E19"/>
    <mergeCell ref="H19:I19"/>
    <mergeCell ref="L19:M19"/>
    <mergeCell ref="Q19:R19"/>
    <mergeCell ref="B20:C20"/>
    <mergeCell ref="D20:E20"/>
    <mergeCell ref="H20:I20"/>
    <mergeCell ref="L20:M20"/>
    <mergeCell ref="Q20:R20"/>
    <mergeCell ref="B21:C21"/>
    <mergeCell ref="D21:E21"/>
    <mergeCell ref="H21:I21"/>
    <mergeCell ref="L21:M21"/>
    <mergeCell ref="Q21:R21"/>
    <mergeCell ref="B22:C22"/>
    <mergeCell ref="D22:E22"/>
    <mergeCell ref="H22:I22"/>
    <mergeCell ref="L22:M22"/>
    <mergeCell ref="Q22:R22"/>
    <mergeCell ref="B23:C23"/>
    <mergeCell ref="D23:E23"/>
    <mergeCell ref="H23:I23"/>
    <mergeCell ref="L23:M23"/>
    <mergeCell ref="Q23:R23"/>
    <mergeCell ref="B24:C24"/>
    <mergeCell ref="D24:E24"/>
    <mergeCell ref="H24:I24"/>
    <mergeCell ref="L24:M24"/>
    <mergeCell ref="Q24:R24"/>
    <mergeCell ref="B25:C25"/>
    <mergeCell ref="D25:E25"/>
    <mergeCell ref="H25:I25"/>
    <mergeCell ref="L25:M25"/>
    <mergeCell ref="Q25:R25"/>
    <mergeCell ref="B26:C26"/>
    <mergeCell ref="D26:E26"/>
    <mergeCell ref="H26:I26"/>
    <mergeCell ref="L26:M26"/>
    <mergeCell ref="Q26:R26"/>
    <mergeCell ref="B27:C27"/>
    <mergeCell ref="D27:E27"/>
    <mergeCell ref="H27:I27"/>
    <mergeCell ref="L27:M27"/>
    <mergeCell ref="Q27:R27"/>
    <mergeCell ref="B28:C28"/>
    <mergeCell ref="D28:E28"/>
    <mergeCell ref="H28:I28"/>
    <mergeCell ref="L28:M28"/>
    <mergeCell ref="Q28:R28"/>
    <mergeCell ref="B29:C29"/>
    <mergeCell ref="D29:E29"/>
    <mergeCell ref="H29:I29"/>
    <mergeCell ref="L29:M29"/>
    <mergeCell ref="Q29:R29"/>
    <mergeCell ref="B30:C30"/>
    <mergeCell ref="D30:E30"/>
    <mergeCell ref="H30:I30"/>
    <mergeCell ref="L30:M30"/>
    <mergeCell ref="Q30:R30"/>
    <mergeCell ref="B31:C31"/>
    <mergeCell ref="D31:E31"/>
    <mergeCell ref="H31:I31"/>
    <mergeCell ref="L31:M31"/>
    <mergeCell ref="Q31:R31"/>
    <mergeCell ref="Q34:R34"/>
    <mergeCell ref="B35:C35"/>
    <mergeCell ref="D35:E35"/>
    <mergeCell ref="H35:I35"/>
    <mergeCell ref="L35:M35"/>
    <mergeCell ref="Q35:R35"/>
    <mergeCell ref="B32:C32"/>
    <mergeCell ref="D32:E32"/>
    <mergeCell ref="H32:I32"/>
    <mergeCell ref="L32:M32"/>
    <mergeCell ref="Q32:R32"/>
    <mergeCell ref="B33:C33"/>
    <mergeCell ref="D33:E33"/>
    <mergeCell ref="H33:I33"/>
    <mergeCell ref="L33:M33"/>
    <mergeCell ref="Q33:R33"/>
    <mergeCell ref="Q38:R38"/>
    <mergeCell ref="B39:C39"/>
    <mergeCell ref="D39:E39"/>
    <mergeCell ref="H39:I39"/>
    <mergeCell ref="L39:M39"/>
    <mergeCell ref="Q39:R39"/>
    <mergeCell ref="B36:C36"/>
    <mergeCell ref="D36:E36"/>
    <mergeCell ref="H36:I36"/>
    <mergeCell ref="L36:M36"/>
    <mergeCell ref="Q36:R36"/>
    <mergeCell ref="B37:C37"/>
    <mergeCell ref="D37:E37"/>
    <mergeCell ref="H37:I37"/>
    <mergeCell ref="L37:M37"/>
    <mergeCell ref="Q37:R37"/>
    <mergeCell ref="F47:G47"/>
    <mergeCell ref="L7:M7"/>
    <mergeCell ref="L8:M8"/>
    <mergeCell ref="E44:F44"/>
    <mergeCell ref="I44:J44"/>
    <mergeCell ref="E45:F45"/>
    <mergeCell ref="I45:J45"/>
    <mergeCell ref="E46:F46"/>
    <mergeCell ref="I46:J46"/>
    <mergeCell ref="D8:E8"/>
    <mergeCell ref="H8:I8"/>
    <mergeCell ref="C43:D43"/>
    <mergeCell ref="E43:F43"/>
    <mergeCell ref="G43:H43"/>
    <mergeCell ref="I43:J43"/>
    <mergeCell ref="K43:L43"/>
    <mergeCell ref="B38:C38"/>
    <mergeCell ref="D38:E38"/>
    <mergeCell ref="H38:I38"/>
    <mergeCell ref="L38:M38"/>
    <mergeCell ref="B34:C34"/>
    <mergeCell ref="D34:E34"/>
    <mergeCell ref="H34:I34"/>
    <mergeCell ref="L34:M34"/>
  </mergeCells>
  <conditionalFormatting sqref="I45">
    <cfRule type="cellIs" dxfId="87" priority="10" stopIfTrue="1" operator="lessThanOrEqual">
      <formula>-1</formula>
    </cfRule>
  </conditionalFormatting>
  <conditionalFormatting sqref="K44:M46">
    <cfRule type="cellIs" dxfId="86" priority="9" stopIfTrue="1" operator="lessThan">
      <formula>-1</formula>
    </cfRule>
  </conditionalFormatting>
  <conditionalFormatting sqref="I46">
    <cfRule type="cellIs" dxfId="85" priority="8" stopIfTrue="1" operator="lessThanOrEqual">
      <formula>-1</formula>
    </cfRule>
  </conditionalFormatting>
  <conditionalFormatting sqref="A9:A39">
    <cfRule type="expression" dxfId="84" priority="5">
      <formula>(ISODD(A9))</formula>
    </cfRule>
  </conditionalFormatting>
  <conditionalFormatting sqref="B9:C39">
    <cfRule type="cellIs" dxfId="83" priority="3" operator="equal">
      <formula>TODAY()</formula>
    </cfRule>
    <cfRule type="expression" dxfId="82" priority="4">
      <formula>(ISODD(A9))</formula>
    </cfRule>
  </conditionalFormatting>
  <conditionalFormatting sqref="D9:E39">
    <cfRule type="containsText" dxfId="81" priority="1" operator="containsText" text="söndag">
      <formula>NOT(ISERROR(SEARCH("söndag",D9)))</formula>
    </cfRule>
    <cfRule type="containsText" dxfId="80" priority="2" operator="containsText" text="lördag">
      <formula>NOT(ISERROR(SEARCH("lördag",D9)))</formula>
    </cfRule>
  </conditionalFormatting>
  <pageMargins left="0.59055118110236227" right="0.39370078740157483" top="0.39370078740157483" bottom="0.39370078740157483" header="0.19685039370078741" footer="0.19685039370078741"/>
  <pageSetup paperSize="9" orientation="portrait" horizontalDpi="4294967293" r:id="rId1"/>
  <headerFooter>
    <oddFooter>&amp;Lwww.vivekasfiffigamallar.se&amp;C&amp;A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pageSetUpPr fitToPage="1"/>
  </sheetPr>
  <dimension ref="A1:AG47"/>
  <sheetViews>
    <sheetView showGridLines="0" zoomScaleNormal="100" workbookViewId="0">
      <pane xSplit="1" ySplit="8" topLeftCell="B9" activePane="bottomRight" state="frozen"/>
      <selection activeCell="G17" sqref="G17"/>
      <selection pane="topRight" activeCell="G17" sqref="G17"/>
      <selection pane="bottomLeft" activeCell="G17" sqref="G17"/>
      <selection pane="bottomRight" activeCell="D12" sqref="D12:E12"/>
    </sheetView>
  </sheetViews>
  <sheetFormatPr defaultColWidth="0" defaultRowHeight="12.75" zeroHeight="1" outlineLevelRow="1" outlineLevelCol="1" x14ac:dyDescent="0.2"/>
  <cols>
    <col min="1" max="1" width="5.140625" style="16" customWidth="1"/>
    <col min="2" max="2" width="6.42578125" style="17" customWidth="1"/>
    <col min="3" max="5" width="4.28515625" style="17" customWidth="1"/>
    <col min="6" max="11" width="4.28515625" customWidth="1"/>
    <col min="12" max="13" width="4.28515625" style="15" customWidth="1"/>
    <col min="14" max="14" width="7.7109375" style="15" hidden="1" customWidth="1" outlineLevel="1"/>
    <col min="15" max="15" width="3.5703125" style="15" customWidth="1" collapsed="1"/>
    <col min="16" max="16" width="4.28515625" bestFit="1" customWidth="1"/>
    <col min="17" max="17" width="3.5703125" customWidth="1"/>
    <col min="18" max="18" width="23.85546875" customWidth="1"/>
    <col min="19" max="19" width="3.7109375" style="15" customWidth="1"/>
    <col min="20" max="29" width="8.85546875" hidden="1" customWidth="1"/>
    <col min="30" max="33" width="0" hidden="1" customWidth="1"/>
    <col min="34" max="16384" width="8.85546875" hidden="1"/>
  </cols>
  <sheetData>
    <row r="1" spans="1:21" ht="23.25" outlineLevel="1" x14ac:dyDescent="0.35">
      <c r="A1" s="75" t="str">
        <f>Mars!A1:R1</f>
        <v>Företaget AB</v>
      </c>
      <c r="B1" s="76"/>
      <c r="C1" s="76"/>
      <c r="D1" s="76"/>
      <c r="E1" s="76"/>
      <c r="F1" s="76"/>
      <c r="G1" s="76"/>
      <c r="H1" s="76"/>
      <c r="I1" s="76"/>
      <c r="J1" s="76"/>
      <c r="K1" s="76"/>
      <c r="L1" s="76"/>
      <c r="M1" s="76"/>
      <c r="N1" s="76"/>
      <c r="O1" s="76"/>
      <c r="P1" s="76"/>
      <c r="Q1" s="76"/>
      <c r="R1" s="76"/>
    </row>
    <row r="2" spans="1:21" s="21" customFormat="1" ht="18" x14ac:dyDescent="0.2">
      <c r="A2" s="9" t="s">
        <v>20</v>
      </c>
      <c r="B2" s="18"/>
      <c r="C2" s="18"/>
      <c r="D2" s="18"/>
      <c r="E2" s="18"/>
      <c r="F2" s="10"/>
      <c r="G2" s="11"/>
      <c r="H2" s="19"/>
      <c r="I2"/>
      <c r="J2" s="14"/>
      <c r="K2" s="14"/>
      <c r="N2" s="20"/>
      <c r="O2" s="12"/>
      <c r="P2" s="19"/>
      <c r="Q2" s="77" t="str">
        <f ca="1">MID(CELL("filename",A1),FIND("]",CELL("filename",A1))+1,255)</f>
        <v>April</v>
      </c>
      <c r="R2" s="78"/>
      <c r="S2" s="20"/>
    </row>
    <row r="3" spans="1:21" s="21" customFormat="1" ht="15.75" x14ac:dyDescent="0.2">
      <c r="A3" s="24" t="s">
        <v>0</v>
      </c>
      <c r="B3" s="18"/>
      <c r="C3" s="18"/>
      <c r="D3" s="18"/>
      <c r="E3" s="18"/>
      <c r="F3" s="25"/>
      <c r="Q3" s="13"/>
      <c r="R3" s="14"/>
      <c r="U3" s="20"/>
    </row>
    <row r="4" spans="1:21" s="21" customFormat="1" ht="15.75" x14ac:dyDescent="0.2">
      <c r="A4" s="22" t="s">
        <v>2</v>
      </c>
      <c r="B4" s="122" t="str">
        <f>Mars!B4:H4</f>
        <v>Förnamn Efternamn</v>
      </c>
      <c r="C4" s="123"/>
      <c r="D4" s="123"/>
      <c r="E4" s="123"/>
      <c r="F4" s="123"/>
      <c r="G4" s="123"/>
      <c r="H4" s="124"/>
      <c r="I4" s="14"/>
      <c r="J4" s="12" t="s">
        <v>1</v>
      </c>
      <c r="L4" s="109">
        <f>Mars!L4:M4</f>
        <v>1</v>
      </c>
      <c r="M4" s="110"/>
      <c r="N4" s="20"/>
      <c r="O4" s="20"/>
      <c r="U4" s="20"/>
    </row>
    <row r="5" spans="1:21" s="21" customFormat="1" ht="15.75" x14ac:dyDescent="0.2">
      <c r="A5" s="24"/>
      <c r="B5" s="18"/>
      <c r="C5" s="18"/>
      <c r="D5" s="18"/>
      <c r="E5" s="18"/>
      <c r="F5" s="25"/>
      <c r="Q5" s="13"/>
      <c r="R5" s="14"/>
      <c r="U5" s="20"/>
    </row>
    <row r="6" spans="1:21" s="21" customFormat="1" ht="13.9" customHeight="1" x14ac:dyDescent="0.2">
      <c r="A6" s="24"/>
      <c r="B6" s="18"/>
      <c r="C6" s="18"/>
      <c r="D6" s="18"/>
      <c r="E6" s="18"/>
      <c r="F6" s="27"/>
      <c r="G6" s="27"/>
      <c r="L6" s="20"/>
      <c r="M6" s="20"/>
      <c r="N6" s="28" t="s">
        <v>10</v>
      </c>
      <c r="Q6" s="27"/>
      <c r="S6" s="20"/>
    </row>
    <row r="7" spans="1:21" ht="22.9" customHeight="1" x14ac:dyDescent="0.2">
      <c r="F7" s="106" t="s">
        <v>26</v>
      </c>
      <c r="G7" s="111"/>
      <c r="H7" s="106" t="s">
        <v>24</v>
      </c>
      <c r="I7" s="107"/>
      <c r="J7" s="104" t="s">
        <v>27</v>
      </c>
      <c r="K7" s="104"/>
      <c r="L7" s="70" t="s">
        <v>30</v>
      </c>
      <c r="M7" s="71"/>
      <c r="N7" s="29">
        <f>Mars!N39</f>
        <v>795</v>
      </c>
      <c r="O7" s="104" t="s">
        <v>25</v>
      </c>
      <c r="P7" s="104"/>
    </row>
    <row r="8" spans="1:21" ht="18" customHeight="1" x14ac:dyDescent="0.2">
      <c r="A8" s="43" t="s">
        <v>28</v>
      </c>
      <c r="B8" s="105" t="s">
        <v>9</v>
      </c>
      <c r="C8" s="99"/>
      <c r="D8" s="100" t="s">
        <v>6</v>
      </c>
      <c r="E8" s="101"/>
      <c r="F8" s="36" t="s">
        <v>3</v>
      </c>
      <c r="G8" s="36" t="s">
        <v>4</v>
      </c>
      <c r="H8" s="108" t="s">
        <v>7</v>
      </c>
      <c r="I8" s="107"/>
      <c r="J8" s="36" t="s">
        <v>3</v>
      </c>
      <c r="K8" s="36" t="s">
        <v>4</v>
      </c>
      <c r="L8" s="72" t="s">
        <v>31</v>
      </c>
      <c r="M8" s="73"/>
      <c r="N8" s="34" t="s">
        <v>8</v>
      </c>
      <c r="O8" s="35" t="s">
        <v>3</v>
      </c>
      <c r="P8" s="35" t="s">
        <v>4</v>
      </c>
      <c r="Q8" s="83" t="s">
        <v>21</v>
      </c>
      <c r="R8" s="84"/>
    </row>
    <row r="9" spans="1:21" s="21" customFormat="1" ht="17.45" customHeight="1" x14ac:dyDescent="0.2">
      <c r="A9" s="42">
        <f t="shared" ref="A9:A38" si="0">WEEKNUM(B9,21)</f>
        <v>14</v>
      </c>
      <c r="B9" s="98">
        <v>45383</v>
      </c>
      <c r="C9" s="99"/>
      <c r="D9" s="102" t="str">
        <f>TEXT(B9, "dddd")</f>
        <v>måndag</v>
      </c>
      <c r="E9" s="103"/>
      <c r="F9" s="44"/>
      <c r="G9" s="44"/>
      <c r="H9" s="94"/>
      <c r="I9" s="95"/>
      <c r="J9" s="44"/>
      <c r="K9" s="44"/>
      <c r="L9" s="79">
        <f>IF(ISNUMBER(J9),60*(J9-F9)+K9-G9-30-H9-$I$45*$L$47,)</f>
        <v>0</v>
      </c>
      <c r="M9" s="80"/>
      <c r="N9" s="45">
        <f>L9+N7</f>
        <v>795</v>
      </c>
      <c r="O9" s="46">
        <f>TRUNC(N9/60)</f>
        <v>13</v>
      </c>
      <c r="P9" s="46">
        <f>N9-O9*60</f>
        <v>15</v>
      </c>
      <c r="Q9" s="74"/>
      <c r="R9" s="74"/>
      <c r="S9" s="20"/>
    </row>
    <row r="10" spans="1:21" s="21" customFormat="1" ht="17.45" customHeight="1" x14ac:dyDescent="0.2">
      <c r="A10" s="42">
        <f t="shared" si="0"/>
        <v>14</v>
      </c>
      <c r="B10" s="98">
        <v>45384</v>
      </c>
      <c r="C10" s="99"/>
      <c r="D10" s="138" t="str">
        <f t="shared" ref="D10:D38" si="1">TEXT(B10, "dddd")</f>
        <v>tisdag</v>
      </c>
      <c r="E10" s="139"/>
      <c r="F10" s="47"/>
      <c r="G10" s="47"/>
      <c r="H10" s="94"/>
      <c r="I10" s="95"/>
      <c r="J10" s="47"/>
      <c r="K10" s="47"/>
      <c r="L10" s="79">
        <f t="shared" ref="L10:L38" si="2">IF(ISNUMBER(J10),60*(J10-F10)+K10-G10-30-H10-$I$45*$L$47,)</f>
        <v>0</v>
      </c>
      <c r="M10" s="80"/>
      <c r="N10" s="45">
        <f>N9+L10</f>
        <v>795</v>
      </c>
      <c r="O10" s="46">
        <f t="shared" ref="O10:O38" si="3">TRUNC(N10/60)</f>
        <v>13</v>
      </c>
      <c r="P10" s="46">
        <f t="shared" ref="P10:P38" si="4">N10-O10*60</f>
        <v>15</v>
      </c>
      <c r="Q10" s="74"/>
      <c r="R10" s="74"/>
      <c r="S10" s="20"/>
    </row>
    <row r="11" spans="1:21" s="21" customFormat="1" ht="17.45" customHeight="1" x14ac:dyDescent="0.2">
      <c r="A11" s="42">
        <f t="shared" si="0"/>
        <v>14</v>
      </c>
      <c r="B11" s="98">
        <v>45385</v>
      </c>
      <c r="C11" s="99"/>
      <c r="D11" s="138" t="str">
        <f t="shared" si="1"/>
        <v>onsdag</v>
      </c>
      <c r="E11" s="139"/>
      <c r="F11" s="44"/>
      <c r="G11" s="44"/>
      <c r="H11" s="94"/>
      <c r="I11" s="95"/>
      <c r="J11" s="44"/>
      <c r="K11" s="44"/>
      <c r="L11" s="79">
        <f t="shared" si="2"/>
        <v>0</v>
      </c>
      <c r="M11" s="80"/>
      <c r="N11" s="45">
        <f t="shared" ref="N11:N38" si="5">N10+L11</f>
        <v>795</v>
      </c>
      <c r="O11" s="46">
        <f t="shared" si="3"/>
        <v>13</v>
      </c>
      <c r="P11" s="46">
        <f t="shared" si="4"/>
        <v>15</v>
      </c>
      <c r="Q11" s="74"/>
      <c r="R11" s="74"/>
      <c r="S11" s="20"/>
    </row>
    <row r="12" spans="1:21" s="21" customFormat="1" ht="17.45" customHeight="1" x14ac:dyDescent="0.2">
      <c r="A12" s="42">
        <f t="shared" si="0"/>
        <v>14</v>
      </c>
      <c r="B12" s="98">
        <v>45386</v>
      </c>
      <c r="C12" s="99"/>
      <c r="D12" s="96" t="str">
        <f t="shared" si="1"/>
        <v>torsdag</v>
      </c>
      <c r="E12" s="97"/>
      <c r="F12" s="44"/>
      <c r="G12" s="44"/>
      <c r="H12" s="94"/>
      <c r="I12" s="95"/>
      <c r="J12" s="44"/>
      <c r="K12" s="44"/>
      <c r="L12" s="79">
        <f t="shared" si="2"/>
        <v>0</v>
      </c>
      <c r="M12" s="80"/>
      <c r="N12" s="45">
        <f t="shared" si="5"/>
        <v>795</v>
      </c>
      <c r="O12" s="46">
        <f t="shared" si="3"/>
        <v>13</v>
      </c>
      <c r="P12" s="46">
        <f t="shared" si="4"/>
        <v>15</v>
      </c>
      <c r="Q12" s="74"/>
      <c r="R12" s="74"/>
      <c r="S12" s="20"/>
    </row>
    <row r="13" spans="1:21" s="21" customFormat="1" ht="17.45" customHeight="1" x14ac:dyDescent="0.2">
      <c r="A13" s="42">
        <f t="shared" si="0"/>
        <v>14</v>
      </c>
      <c r="B13" s="98">
        <v>45387</v>
      </c>
      <c r="C13" s="99"/>
      <c r="D13" s="96" t="str">
        <f t="shared" si="1"/>
        <v>fredag</v>
      </c>
      <c r="E13" s="97"/>
      <c r="F13" s="44"/>
      <c r="G13" s="44"/>
      <c r="H13" s="94"/>
      <c r="I13" s="95"/>
      <c r="J13" s="44"/>
      <c r="K13" s="44"/>
      <c r="L13" s="79">
        <f t="shared" si="2"/>
        <v>0</v>
      </c>
      <c r="M13" s="80"/>
      <c r="N13" s="45">
        <f t="shared" si="5"/>
        <v>795</v>
      </c>
      <c r="O13" s="46">
        <f t="shared" si="3"/>
        <v>13</v>
      </c>
      <c r="P13" s="46">
        <f t="shared" si="4"/>
        <v>15</v>
      </c>
      <c r="Q13" s="74"/>
      <c r="R13" s="74"/>
      <c r="S13" s="20"/>
    </row>
    <row r="14" spans="1:21" s="21" customFormat="1" ht="17.45" customHeight="1" x14ac:dyDescent="0.2">
      <c r="A14" s="42">
        <f t="shared" si="0"/>
        <v>14</v>
      </c>
      <c r="B14" s="98">
        <v>45388</v>
      </c>
      <c r="C14" s="99"/>
      <c r="D14" s="96" t="str">
        <f t="shared" si="1"/>
        <v>lördag</v>
      </c>
      <c r="E14" s="97"/>
      <c r="F14" s="44"/>
      <c r="G14" s="44"/>
      <c r="H14" s="94"/>
      <c r="I14" s="95"/>
      <c r="J14" s="44"/>
      <c r="K14" s="44"/>
      <c r="L14" s="79">
        <f t="shared" si="2"/>
        <v>0</v>
      </c>
      <c r="M14" s="80"/>
      <c r="N14" s="45">
        <f t="shared" si="5"/>
        <v>795</v>
      </c>
      <c r="O14" s="46">
        <f t="shared" si="3"/>
        <v>13</v>
      </c>
      <c r="P14" s="46">
        <f t="shared" si="4"/>
        <v>15</v>
      </c>
      <c r="Q14" s="74"/>
      <c r="R14" s="74"/>
      <c r="S14" s="20"/>
    </row>
    <row r="15" spans="1:21" s="21" customFormat="1" ht="17.45" customHeight="1" x14ac:dyDescent="0.2">
      <c r="A15" s="42">
        <f t="shared" si="0"/>
        <v>14</v>
      </c>
      <c r="B15" s="98">
        <v>45389</v>
      </c>
      <c r="C15" s="99"/>
      <c r="D15" s="102" t="str">
        <f t="shared" si="1"/>
        <v>söndag</v>
      </c>
      <c r="E15" s="103"/>
      <c r="F15" s="44"/>
      <c r="G15" s="44"/>
      <c r="H15" s="94"/>
      <c r="I15" s="95"/>
      <c r="J15" s="44"/>
      <c r="K15" s="44"/>
      <c r="L15" s="79">
        <f t="shared" si="2"/>
        <v>0</v>
      </c>
      <c r="M15" s="80"/>
      <c r="N15" s="45">
        <f t="shared" si="5"/>
        <v>795</v>
      </c>
      <c r="O15" s="46">
        <f t="shared" si="3"/>
        <v>13</v>
      </c>
      <c r="P15" s="46">
        <f t="shared" si="4"/>
        <v>15</v>
      </c>
      <c r="Q15" s="74"/>
      <c r="R15" s="74"/>
      <c r="S15" s="20"/>
    </row>
    <row r="16" spans="1:21" s="21" customFormat="1" ht="17.45" customHeight="1" x14ac:dyDescent="0.2">
      <c r="A16" s="42">
        <f t="shared" si="0"/>
        <v>15</v>
      </c>
      <c r="B16" s="98">
        <v>45390</v>
      </c>
      <c r="C16" s="99"/>
      <c r="D16" s="96" t="str">
        <f t="shared" si="1"/>
        <v>måndag</v>
      </c>
      <c r="E16" s="97"/>
      <c r="F16" s="44"/>
      <c r="G16" s="44"/>
      <c r="H16" s="94"/>
      <c r="I16" s="95"/>
      <c r="J16" s="44"/>
      <c r="K16" s="44"/>
      <c r="L16" s="79">
        <f t="shared" si="2"/>
        <v>0</v>
      </c>
      <c r="M16" s="80"/>
      <c r="N16" s="45">
        <f t="shared" si="5"/>
        <v>795</v>
      </c>
      <c r="O16" s="46">
        <f t="shared" si="3"/>
        <v>13</v>
      </c>
      <c r="P16" s="46">
        <f t="shared" si="4"/>
        <v>15</v>
      </c>
      <c r="Q16" s="74"/>
      <c r="R16" s="74"/>
      <c r="S16" s="20"/>
    </row>
    <row r="17" spans="1:19" s="21" customFormat="1" ht="17.45" customHeight="1" x14ac:dyDescent="0.2">
      <c r="A17" s="42">
        <f t="shared" si="0"/>
        <v>15</v>
      </c>
      <c r="B17" s="98">
        <v>45391</v>
      </c>
      <c r="C17" s="99"/>
      <c r="D17" s="96" t="str">
        <f t="shared" si="1"/>
        <v>tisdag</v>
      </c>
      <c r="E17" s="97"/>
      <c r="F17" s="44"/>
      <c r="G17" s="44"/>
      <c r="H17" s="94"/>
      <c r="I17" s="95"/>
      <c r="J17" s="44"/>
      <c r="K17" s="44"/>
      <c r="L17" s="79">
        <f t="shared" si="2"/>
        <v>0</v>
      </c>
      <c r="M17" s="80"/>
      <c r="N17" s="45">
        <f t="shared" si="5"/>
        <v>795</v>
      </c>
      <c r="O17" s="46">
        <f t="shared" si="3"/>
        <v>13</v>
      </c>
      <c r="P17" s="46">
        <f t="shared" si="4"/>
        <v>15</v>
      </c>
      <c r="Q17" s="74"/>
      <c r="R17" s="74"/>
      <c r="S17" s="20"/>
    </row>
    <row r="18" spans="1:19" s="21" customFormat="1" ht="17.45" customHeight="1" x14ac:dyDescent="0.2">
      <c r="A18" s="42">
        <f t="shared" si="0"/>
        <v>15</v>
      </c>
      <c r="B18" s="98">
        <v>45392</v>
      </c>
      <c r="C18" s="99"/>
      <c r="D18" s="138" t="str">
        <f t="shared" si="1"/>
        <v>onsdag</v>
      </c>
      <c r="E18" s="139"/>
      <c r="F18" s="44"/>
      <c r="G18" s="44"/>
      <c r="H18" s="94"/>
      <c r="I18" s="95"/>
      <c r="J18" s="44"/>
      <c r="K18" s="44"/>
      <c r="L18" s="79">
        <f t="shared" si="2"/>
        <v>0</v>
      </c>
      <c r="M18" s="80"/>
      <c r="N18" s="45">
        <f t="shared" si="5"/>
        <v>795</v>
      </c>
      <c r="O18" s="46">
        <f t="shared" si="3"/>
        <v>13</v>
      </c>
      <c r="P18" s="46">
        <f t="shared" si="4"/>
        <v>15</v>
      </c>
      <c r="Q18" s="74"/>
      <c r="R18" s="74"/>
      <c r="S18" s="20"/>
    </row>
    <row r="19" spans="1:19" s="21" customFormat="1" ht="17.45" customHeight="1" x14ac:dyDescent="0.2">
      <c r="A19" s="42">
        <f t="shared" si="0"/>
        <v>15</v>
      </c>
      <c r="B19" s="98">
        <v>45393</v>
      </c>
      <c r="C19" s="99"/>
      <c r="D19" s="96" t="str">
        <f t="shared" si="1"/>
        <v>torsdag</v>
      </c>
      <c r="E19" s="97"/>
      <c r="F19" s="44"/>
      <c r="G19" s="44"/>
      <c r="H19" s="94"/>
      <c r="I19" s="95"/>
      <c r="J19" s="44"/>
      <c r="K19" s="44"/>
      <c r="L19" s="79">
        <f t="shared" si="2"/>
        <v>0</v>
      </c>
      <c r="M19" s="80"/>
      <c r="N19" s="45">
        <f t="shared" si="5"/>
        <v>795</v>
      </c>
      <c r="O19" s="46">
        <f t="shared" si="3"/>
        <v>13</v>
      </c>
      <c r="P19" s="46">
        <f t="shared" si="4"/>
        <v>15</v>
      </c>
      <c r="Q19" s="74"/>
      <c r="R19" s="74"/>
      <c r="S19" s="20"/>
    </row>
    <row r="20" spans="1:19" s="21" customFormat="1" ht="17.45" customHeight="1" x14ac:dyDescent="0.2">
      <c r="A20" s="42">
        <f t="shared" si="0"/>
        <v>15</v>
      </c>
      <c r="B20" s="98">
        <v>45394</v>
      </c>
      <c r="C20" s="99"/>
      <c r="D20" s="96" t="str">
        <f t="shared" si="1"/>
        <v>fredag</v>
      </c>
      <c r="E20" s="97"/>
      <c r="F20" s="44"/>
      <c r="G20" s="44"/>
      <c r="H20" s="94"/>
      <c r="I20" s="95"/>
      <c r="J20" s="44"/>
      <c r="K20" s="44"/>
      <c r="L20" s="79">
        <f t="shared" si="2"/>
        <v>0</v>
      </c>
      <c r="M20" s="80"/>
      <c r="N20" s="45">
        <f t="shared" si="5"/>
        <v>795</v>
      </c>
      <c r="O20" s="46">
        <f t="shared" si="3"/>
        <v>13</v>
      </c>
      <c r="P20" s="46">
        <f t="shared" si="4"/>
        <v>15</v>
      </c>
      <c r="Q20" s="74"/>
      <c r="R20" s="74"/>
      <c r="S20" s="20"/>
    </row>
    <row r="21" spans="1:19" s="21" customFormat="1" ht="17.45" customHeight="1" x14ac:dyDescent="0.2">
      <c r="A21" s="42">
        <f t="shared" si="0"/>
        <v>15</v>
      </c>
      <c r="B21" s="98">
        <v>45395</v>
      </c>
      <c r="C21" s="99"/>
      <c r="D21" s="96" t="str">
        <f t="shared" si="1"/>
        <v>lördag</v>
      </c>
      <c r="E21" s="97"/>
      <c r="F21" s="44"/>
      <c r="G21" s="44"/>
      <c r="H21" s="94"/>
      <c r="I21" s="95"/>
      <c r="J21" s="44"/>
      <c r="K21" s="44"/>
      <c r="L21" s="79">
        <f t="shared" si="2"/>
        <v>0</v>
      </c>
      <c r="M21" s="80"/>
      <c r="N21" s="45">
        <f t="shared" si="5"/>
        <v>795</v>
      </c>
      <c r="O21" s="46">
        <f t="shared" si="3"/>
        <v>13</v>
      </c>
      <c r="P21" s="46">
        <f t="shared" si="4"/>
        <v>15</v>
      </c>
      <c r="Q21" s="74"/>
      <c r="R21" s="74"/>
      <c r="S21" s="20"/>
    </row>
    <row r="22" spans="1:19" s="21" customFormat="1" ht="17.45" customHeight="1" x14ac:dyDescent="0.2">
      <c r="A22" s="42">
        <f t="shared" si="0"/>
        <v>15</v>
      </c>
      <c r="B22" s="98">
        <v>45396</v>
      </c>
      <c r="C22" s="99"/>
      <c r="D22" s="96" t="str">
        <f t="shared" si="1"/>
        <v>söndag</v>
      </c>
      <c r="E22" s="97"/>
      <c r="F22" s="44"/>
      <c r="G22" s="44"/>
      <c r="H22" s="94"/>
      <c r="I22" s="95"/>
      <c r="J22" s="44"/>
      <c r="K22" s="44"/>
      <c r="L22" s="79">
        <f t="shared" si="2"/>
        <v>0</v>
      </c>
      <c r="M22" s="80"/>
      <c r="N22" s="45">
        <f t="shared" si="5"/>
        <v>795</v>
      </c>
      <c r="O22" s="46">
        <f t="shared" si="3"/>
        <v>13</v>
      </c>
      <c r="P22" s="46">
        <f t="shared" si="4"/>
        <v>15</v>
      </c>
      <c r="Q22" s="74"/>
      <c r="R22" s="74"/>
      <c r="S22" s="20"/>
    </row>
    <row r="23" spans="1:19" s="21" customFormat="1" ht="17.45" customHeight="1" x14ac:dyDescent="0.2">
      <c r="A23" s="42">
        <f t="shared" si="0"/>
        <v>16</v>
      </c>
      <c r="B23" s="98">
        <v>45397</v>
      </c>
      <c r="C23" s="99"/>
      <c r="D23" s="138" t="str">
        <f t="shared" si="1"/>
        <v>måndag</v>
      </c>
      <c r="E23" s="139"/>
      <c r="F23" s="44"/>
      <c r="G23" s="44"/>
      <c r="H23" s="94"/>
      <c r="I23" s="95"/>
      <c r="J23" s="44"/>
      <c r="K23" s="44"/>
      <c r="L23" s="79">
        <f t="shared" si="2"/>
        <v>0</v>
      </c>
      <c r="M23" s="80"/>
      <c r="N23" s="45">
        <f t="shared" si="5"/>
        <v>795</v>
      </c>
      <c r="O23" s="46">
        <f t="shared" si="3"/>
        <v>13</v>
      </c>
      <c r="P23" s="46">
        <f t="shared" si="4"/>
        <v>15</v>
      </c>
      <c r="Q23" s="74"/>
      <c r="R23" s="74"/>
      <c r="S23" s="20"/>
    </row>
    <row r="24" spans="1:19" s="21" customFormat="1" ht="17.45" customHeight="1" x14ac:dyDescent="0.2">
      <c r="A24" s="42">
        <f t="shared" si="0"/>
        <v>16</v>
      </c>
      <c r="B24" s="98">
        <v>45398</v>
      </c>
      <c r="C24" s="99"/>
      <c r="D24" s="96" t="str">
        <f t="shared" si="1"/>
        <v>tisdag</v>
      </c>
      <c r="E24" s="97"/>
      <c r="F24" s="44"/>
      <c r="G24" s="44"/>
      <c r="H24" s="94"/>
      <c r="I24" s="95"/>
      <c r="J24" s="44"/>
      <c r="K24" s="44"/>
      <c r="L24" s="79">
        <f t="shared" si="2"/>
        <v>0</v>
      </c>
      <c r="M24" s="80"/>
      <c r="N24" s="45">
        <f t="shared" si="5"/>
        <v>795</v>
      </c>
      <c r="O24" s="46">
        <f t="shared" si="3"/>
        <v>13</v>
      </c>
      <c r="P24" s="46">
        <f t="shared" si="4"/>
        <v>15</v>
      </c>
      <c r="Q24" s="74"/>
      <c r="R24" s="74"/>
      <c r="S24" s="20"/>
    </row>
    <row r="25" spans="1:19" s="21" customFormat="1" ht="17.45" customHeight="1" x14ac:dyDescent="0.2">
      <c r="A25" s="42">
        <f t="shared" si="0"/>
        <v>16</v>
      </c>
      <c r="B25" s="98">
        <v>45399</v>
      </c>
      <c r="C25" s="99"/>
      <c r="D25" s="96" t="str">
        <f t="shared" si="1"/>
        <v>onsdag</v>
      </c>
      <c r="E25" s="97"/>
      <c r="F25" s="44"/>
      <c r="G25" s="44"/>
      <c r="H25" s="94"/>
      <c r="I25" s="95"/>
      <c r="J25" s="44"/>
      <c r="K25" s="44"/>
      <c r="L25" s="79">
        <f t="shared" si="2"/>
        <v>0</v>
      </c>
      <c r="M25" s="80"/>
      <c r="N25" s="45">
        <f t="shared" si="5"/>
        <v>795</v>
      </c>
      <c r="O25" s="46">
        <f t="shared" si="3"/>
        <v>13</v>
      </c>
      <c r="P25" s="46">
        <f t="shared" si="4"/>
        <v>15</v>
      </c>
      <c r="Q25" s="74"/>
      <c r="R25" s="74"/>
      <c r="S25" s="20"/>
    </row>
    <row r="26" spans="1:19" s="21" customFormat="1" ht="17.45" customHeight="1" x14ac:dyDescent="0.2">
      <c r="A26" s="42">
        <f t="shared" si="0"/>
        <v>16</v>
      </c>
      <c r="B26" s="98">
        <v>45400</v>
      </c>
      <c r="C26" s="99"/>
      <c r="D26" s="96" t="str">
        <f t="shared" si="1"/>
        <v>torsdag</v>
      </c>
      <c r="E26" s="97"/>
      <c r="F26" s="44"/>
      <c r="G26" s="44"/>
      <c r="H26" s="94"/>
      <c r="I26" s="95"/>
      <c r="J26" s="44"/>
      <c r="K26" s="44"/>
      <c r="L26" s="79">
        <f t="shared" si="2"/>
        <v>0</v>
      </c>
      <c r="M26" s="80"/>
      <c r="N26" s="45">
        <f t="shared" si="5"/>
        <v>795</v>
      </c>
      <c r="O26" s="46">
        <f t="shared" si="3"/>
        <v>13</v>
      </c>
      <c r="P26" s="46">
        <f t="shared" si="4"/>
        <v>15</v>
      </c>
      <c r="Q26" s="74"/>
      <c r="R26" s="74"/>
      <c r="S26" s="20"/>
    </row>
    <row r="27" spans="1:19" s="21" customFormat="1" ht="17.45" customHeight="1" x14ac:dyDescent="0.2">
      <c r="A27" s="42">
        <f t="shared" si="0"/>
        <v>16</v>
      </c>
      <c r="B27" s="98">
        <v>45401</v>
      </c>
      <c r="C27" s="99"/>
      <c r="D27" s="96" t="str">
        <f t="shared" si="1"/>
        <v>fredag</v>
      </c>
      <c r="E27" s="97"/>
      <c r="F27" s="44"/>
      <c r="G27" s="44"/>
      <c r="H27" s="94"/>
      <c r="I27" s="95"/>
      <c r="J27" s="44"/>
      <c r="K27" s="44"/>
      <c r="L27" s="79">
        <f t="shared" si="2"/>
        <v>0</v>
      </c>
      <c r="M27" s="80"/>
      <c r="N27" s="45">
        <f t="shared" si="5"/>
        <v>795</v>
      </c>
      <c r="O27" s="46">
        <f t="shared" si="3"/>
        <v>13</v>
      </c>
      <c r="P27" s="46">
        <f t="shared" si="4"/>
        <v>15</v>
      </c>
      <c r="Q27" s="74"/>
      <c r="R27" s="74"/>
      <c r="S27" s="20"/>
    </row>
    <row r="28" spans="1:19" s="21" customFormat="1" ht="17.45" customHeight="1" x14ac:dyDescent="0.2">
      <c r="A28" s="42">
        <f t="shared" si="0"/>
        <v>16</v>
      </c>
      <c r="B28" s="98">
        <v>45402</v>
      </c>
      <c r="C28" s="99"/>
      <c r="D28" s="96" t="str">
        <f t="shared" si="1"/>
        <v>lördag</v>
      </c>
      <c r="E28" s="97"/>
      <c r="F28" s="44"/>
      <c r="G28" s="44"/>
      <c r="H28" s="94"/>
      <c r="I28" s="95"/>
      <c r="J28" s="44"/>
      <c r="K28" s="44"/>
      <c r="L28" s="79">
        <f t="shared" si="2"/>
        <v>0</v>
      </c>
      <c r="M28" s="80"/>
      <c r="N28" s="45">
        <f t="shared" si="5"/>
        <v>795</v>
      </c>
      <c r="O28" s="46">
        <f t="shared" si="3"/>
        <v>13</v>
      </c>
      <c r="P28" s="46">
        <f t="shared" si="4"/>
        <v>15</v>
      </c>
      <c r="Q28" s="74"/>
      <c r="R28" s="74"/>
      <c r="S28" s="20"/>
    </row>
    <row r="29" spans="1:19" s="21" customFormat="1" ht="17.45" customHeight="1" x14ac:dyDescent="0.2">
      <c r="A29" s="42">
        <f t="shared" si="0"/>
        <v>16</v>
      </c>
      <c r="B29" s="98">
        <v>45403</v>
      </c>
      <c r="C29" s="99"/>
      <c r="D29" s="96" t="str">
        <f t="shared" si="1"/>
        <v>söndag</v>
      </c>
      <c r="E29" s="97"/>
      <c r="F29" s="44"/>
      <c r="G29" s="44"/>
      <c r="H29" s="94"/>
      <c r="I29" s="95"/>
      <c r="J29" s="44"/>
      <c r="K29" s="44"/>
      <c r="L29" s="79">
        <f t="shared" si="2"/>
        <v>0</v>
      </c>
      <c r="M29" s="80"/>
      <c r="N29" s="45">
        <f t="shared" si="5"/>
        <v>795</v>
      </c>
      <c r="O29" s="46">
        <f t="shared" si="3"/>
        <v>13</v>
      </c>
      <c r="P29" s="46">
        <f t="shared" si="4"/>
        <v>15</v>
      </c>
      <c r="Q29" s="74"/>
      <c r="R29" s="74"/>
      <c r="S29" s="20"/>
    </row>
    <row r="30" spans="1:19" s="21" customFormat="1" ht="17.45" customHeight="1" x14ac:dyDescent="0.2">
      <c r="A30" s="42">
        <f t="shared" si="0"/>
        <v>17</v>
      </c>
      <c r="B30" s="98">
        <v>45404</v>
      </c>
      <c r="C30" s="99"/>
      <c r="D30" s="96" t="str">
        <f t="shared" si="1"/>
        <v>måndag</v>
      </c>
      <c r="E30" s="97"/>
      <c r="F30" s="44"/>
      <c r="G30" s="44"/>
      <c r="H30" s="94"/>
      <c r="I30" s="95"/>
      <c r="J30" s="44"/>
      <c r="K30" s="44"/>
      <c r="L30" s="79">
        <f t="shared" si="2"/>
        <v>0</v>
      </c>
      <c r="M30" s="80"/>
      <c r="N30" s="45">
        <f t="shared" si="5"/>
        <v>795</v>
      </c>
      <c r="O30" s="46">
        <f t="shared" si="3"/>
        <v>13</v>
      </c>
      <c r="P30" s="46">
        <f t="shared" si="4"/>
        <v>15</v>
      </c>
      <c r="Q30" s="74"/>
      <c r="R30" s="74"/>
      <c r="S30" s="20"/>
    </row>
    <row r="31" spans="1:19" s="21" customFormat="1" ht="17.45" customHeight="1" x14ac:dyDescent="0.2">
      <c r="A31" s="42">
        <f t="shared" si="0"/>
        <v>17</v>
      </c>
      <c r="B31" s="98">
        <v>45405</v>
      </c>
      <c r="C31" s="99"/>
      <c r="D31" s="96" t="str">
        <f t="shared" si="1"/>
        <v>tisdag</v>
      </c>
      <c r="E31" s="97"/>
      <c r="F31" s="44"/>
      <c r="G31" s="44"/>
      <c r="H31" s="94"/>
      <c r="I31" s="95"/>
      <c r="J31" s="44"/>
      <c r="K31" s="44"/>
      <c r="L31" s="79">
        <f t="shared" si="2"/>
        <v>0</v>
      </c>
      <c r="M31" s="80"/>
      <c r="N31" s="45">
        <f t="shared" si="5"/>
        <v>795</v>
      </c>
      <c r="O31" s="46">
        <f t="shared" si="3"/>
        <v>13</v>
      </c>
      <c r="P31" s="46">
        <f t="shared" si="4"/>
        <v>15</v>
      </c>
      <c r="Q31" s="74"/>
      <c r="R31" s="74"/>
      <c r="S31" s="20"/>
    </row>
    <row r="32" spans="1:19" s="21" customFormat="1" ht="17.45" customHeight="1" x14ac:dyDescent="0.2">
      <c r="A32" s="42">
        <f t="shared" si="0"/>
        <v>17</v>
      </c>
      <c r="B32" s="98">
        <v>45406</v>
      </c>
      <c r="C32" s="99"/>
      <c r="D32" s="96" t="str">
        <f t="shared" si="1"/>
        <v>onsdag</v>
      </c>
      <c r="E32" s="97"/>
      <c r="F32" s="44"/>
      <c r="G32" s="44"/>
      <c r="H32" s="94"/>
      <c r="I32" s="95"/>
      <c r="J32" s="44"/>
      <c r="K32" s="44"/>
      <c r="L32" s="79">
        <f t="shared" si="2"/>
        <v>0</v>
      </c>
      <c r="M32" s="80"/>
      <c r="N32" s="45">
        <f t="shared" si="5"/>
        <v>795</v>
      </c>
      <c r="O32" s="46">
        <f t="shared" si="3"/>
        <v>13</v>
      </c>
      <c r="P32" s="46">
        <f t="shared" si="4"/>
        <v>15</v>
      </c>
      <c r="Q32" s="74"/>
      <c r="R32" s="74"/>
      <c r="S32" s="20"/>
    </row>
    <row r="33" spans="1:19" s="21" customFormat="1" ht="17.45" customHeight="1" x14ac:dyDescent="0.2">
      <c r="A33" s="42">
        <f t="shared" si="0"/>
        <v>17</v>
      </c>
      <c r="B33" s="98">
        <v>45407</v>
      </c>
      <c r="C33" s="99"/>
      <c r="D33" s="96" t="str">
        <f t="shared" si="1"/>
        <v>torsdag</v>
      </c>
      <c r="E33" s="97"/>
      <c r="F33" s="44"/>
      <c r="G33" s="44"/>
      <c r="H33" s="94"/>
      <c r="I33" s="95"/>
      <c r="J33" s="44"/>
      <c r="K33" s="44"/>
      <c r="L33" s="79">
        <f t="shared" si="2"/>
        <v>0</v>
      </c>
      <c r="M33" s="80"/>
      <c r="N33" s="45">
        <f t="shared" si="5"/>
        <v>795</v>
      </c>
      <c r="O33" s="46">
        <f t="shared" si="3"/>
        <v>13</v>
      </c>
      <c r="P33" s="46">
        <f t="shared" si="4"/>
        <v>15</v>
      </c>
      <c r="Q33" s="74"/>
      <c r="R33" s="74"/>
      <c r="S33" s="20"/>
    </row>
    <row r="34" spans="1:19" s="21" customFormat="1" ht="17.45" customHeight="1" x14ac:dyDescent="0.2">
      <c r="A34" s="42">
        <f t="shared" si="0"/>
        <v>17</v>
      </c>
      <c r="B34" s="98">
        <v>45408</v>
      </c>
      <c r="C34" s="99"/>
      <c r="D34" s="96" t="str">
        <f t="shared" si="1"/>
        <v>fredag</v>
      </c>
      <c r="E34" s="97"/>
      <c r="F34" s="44"/>
      <c r="G34" s="44"/>
      <c r="H34" s="94"/>
      <c r="I34" s="95"/>
      <c r="J34" s="44"/>
      <c r="K34" s="44"/>
      <c r="L34" s="79">
        <f t="shared" si="2"/>
        <v>0</v>
      </c>
      <c r="M34" s="80"/>
      <c r="N34" s="45">
        <f t="shared" si="5"/>
        <v>795</v>
      </c>
      <c r="O34" s="46">
        <f t="shared" si="3"/>
        <v>13</v>
      </c>
      <c r="P34" s="46">
        <f t="shared" si="4"/>
        <v>15</v>
      </c>
      <c r="Q34" s="74"/>
      <c r="R34" s="74"/>
      <c r="S34" s="20"/>
    </row>
    <row r="35" spans="1:19" s="21" customFormat="1" ht="17.45" customHeight="1" x14ac:dyDescent="0.2">
      <c r="A35" s="42">
        <f t="shared" si="0"/>
        <v>17</v>
      </c>
      <c r="B35" s="98">
        <v>45409</v>
      </c>
      <c r="C35" s="99"/>
      <c r="D35" s="96" t="str">
        <f t="shared" si="1"/>
        <v>lördag</v>
      </c>
      <c r="E35" s="97"/>
      <c r="F35" s="44"/>
      <c r="G35" s="44"/>
      <c r="H35" s="94"/>
      <c r="I35" s="95"/>
      <c r="J35" s="44"/>
      <c r="K35" s="44"/>
      <c r="L35" s="79">
        <f t="shared" si="2"/>
        <v>0</v>
      </c>
      <c r="M35" s="80"/>
      <c r="N35" s="45">
        <f t="shared" si="5"/>
        <v>795</v>
      </c>
      <c r="O35" s="46">
        <f t="shared" si="3"/>
        <v>13</v>
      </c>
      <c r="P35" s="46">
        <f t="shared" si="4"/>
        <v>15</v>
      </c>
      <c r="Q35" s="74"/>
      <c r="R35" s="74"/>
      <c r="S35" s="20"/>
    </row>
    <row r="36" spans="1:19" s="21" customFormat="1" ht="17.45" customHeight="1" x14ac:dyDescent="0.2">
      <c r="A36" s="42">
        <f t="shared" si="0"/>
        <v>17</v>
      </c>
      <c r="B36" s="98">
        <v>45410</v>
      </c>
      <c r="C36" s="99"/>
      <c r="D36" s="96" t="str">
        <f t="shared" si="1"/>
        <v>söndag</v>
      </c>
      <c r="E36" s="97"/>
      <c r="F36" s="44"/>
      <c r="G36" s="44"/>
      <c r="H36" s="94"/>
      <c r="I36" s="95"/>
      <c r="J36" s="44"/>
      <c r="K36" s="44"/>
      <c r="L36" s="79">
        <f t="shared" si="2"/>
        <v>0</v>
      </c>
      <c r="M36" s="80"/>
      <c r="N36" s="45">
        <f t="shared" si="5"/>
        <v>795</v>
      </c>
      <c r="O36" s="46">
        <f t="shared" si="3"/>
        <v>13</v>
      </c>
      <c r="P36" s="46">
        <f t="shared" si="4"/>
        <v>15</v>
      </c>
      <c r="Q36" s="74"/>
      <c r="R36" s="74"/>
      <c r="S36" s="20"/>
    </row>
    <row r="37" spans="1:19" s="21" customFormat="1" ht="17.45" customHeight="1" x14ac:dyDescent="0.2">
      <c r="A37" s="42">
        <f t="shared" si="0"/>
        <v>18</v>
      </c>
      <c r="B37" s="98">
        <v>45411</v>
      </c>
      <c r="C37" s="99"/>
      <c r="D37" s="96" t="str">
        <f t="shared" si="1"/>
        <v>måndag</v>
      </c>
      <c r="E37" s="97"/>
      <c r="F37" s="44"/>
      <c r="G37" s="44"/>
      <c r="H37" s="94"/>
      <c r="I37" s="95"/>
      <c r="J37" s="44"/>
      <c r="K37" s="44"/>
      <c r="L37" s="79">
        <f t="shared" si="2"/>
        <v>0</v>
      </c>
      <c r="M37" s="80"/>
      <c r="N37" s="45">
        <f t="shared" si="5"/>
        <v>795</v>
      </c>
      <c r="O37" s="46">
        <f t="shared" si="3"/>
        <v>13</v>
      </c>
      <c r="P37" s="46">
        <f t="shared" si="4"/>
        <v>15</v>
      </c>
      <c r="Q37" s="74"/>
      <c r="R37" s="74"/>
      <c r="S37" s="20"/>
    </row>
    <row r="38" spans="1:19" s="21" customFormat="1" ht="17.45" customHeight="1" x14ac:dyDescent="0.2">
      <c r="A38" s="42">
        <f t="shared" si="0"/>
        <v>18</v>
      </c>
      <c r="B38" s="98">
        <v>45412</v>
      </c>
      <c r="C38" s="99"/>
      <c r="D38" s="96" t="str">
        <f t="shared" si="1"/>
        <v>tisdag</v>
      </c>
      <c r="E38" s="97"/>
      <c r="F38" s="44"/>
      <c r="G38" s="44"/>
      <c r="H38" s="94"/>
      <c r="I38" s="95"/>
      <c r="J38" s="44"/>
      <c r="K38" s="44"/>
      <c r="L38" s="79">
        <f t="shared" si="2"/>
        <v>0</v>
      </c>
      <c r="M38" s="80"/>
      <c r="N38" s="45">
        <f t="shared" si="5"/>
        <v>795</v>
      </c>
      <c r="O38" s="46">
        <f t="shared" si="3"/>
        <v>13</v>
      </c>
      <c r="P38" s="46">
        <f t="shared" si="4"/>
        <v>15</v>
      </c>
      <c r="Q38" s="74"/>
      <c r="R38" s="74"/>
      <c r="S38" s="20"/>
    </row>
    <row r="39" spans="1:19" s="21" customFormat="1" ht="17.45" hidden="1" customHeight="1" outlineLevel="1" x14ac:dyDescent="0.2">
      <c r="A39" s="52"/>
      <c r="B39" s="125"/>
      <c r="C39" s="126"/>
      <c r="D39" s="127"/>
      <c r="E39" s="128"/>
      <c r="F39" s="53"/>
      <c r="G39" s="53"/>
      <c r="H39" s="129"/>
      <c r="I39" s="130"/>
      <c r="J39" s="53"/>
      <c r="K39" s="53"/>
      <c r="L39" s="131"/>
      <c r="M39" s="132"/>
      <c r="N39" s="54"/>
      <c r="O39" s="54"/>
      <c r="P39" s="54"/>
      <c r="Q39" s="133"/>
      <c r="R39" s="133"/>
      <c r="S39" s="20"/>
    </row>
    <row r="40" spans="1:19" collapsed="1" x14ac:dyDescent="0.2"/>
    <row r="41" spans="1:19" x14ac:dyDescent="0.2"/>
    <row r="42" spans="1:19" x14ac:dyDescent="0.2"/>
    <row r="43" spans="1:19" ht="13.15" customHeight="1" x14ac:dyDescent="0.2">
      <c r="A43" s="31"/>
      <c r="C43" s="92" t="s">
        <v>14</v>
      </c>
      <c r="D43" s="93"/>
      <c r="E43" s="92" t="s">
        <v>13</v>
      </c>
      <c r="F43" s="93"/>
      <c r="G43" s="92" t="s">
        <v>15</v>
      </c>
      <c r="H43" s="93"/>
      <c r="I43" s="92" t="s">
        <v>16</v>
      </c>
      <c r="J43" s="93"/>
      <c r="K43" s="92" t="s">
        <v>16</v>
      </c>
      <c r="L43" s="93"/>
      <c r="M43" s="32"/>
      <c r="N43"/>
      <c r="O43"/>
      <c r="S43"/>
    </row>
    <row r="44" spans="1:19" ht="13.15" customHeight="1" x14ac:dyDescent="0.2">
      <c r="A44"/>
      <c r="B44" s="41" t="s">
        <v>18</v>
      </c>
      <c r="C44" s="39" t="s">
        <v>3</v>
      </c>
      <c r="D44" s="39" t="s">
        <v>4</v>
      </c>
      <c r="E44" s="86" t="s">
        <v>4</v>
      </c>
      <c r="F44" s="87"/>
      <c r="G44" s="39" t="s">
        <v>3</v>
      </c>
      <c r="H44" s="39" t="s">
        <v>4</v>
      </c>
      <c r="I44" s="86" t="s">
        <v>11</v>
      </c>
      <c r="J44" s="87"/>
      <c r="K44" s="40" t="s">
        <v>3</v>
      </c>
      <c r="L44" s="40" t="s">
        <v>4</v>
      </c>
      <c r="M44" s="8"/>
      <c r="N44"/>
      <c r="O44"/>
    </row>
    <row r="45" spans="1:19" ht="13.15" customHeight="1" x14ac:dyDescent="0.2">
      <c r="A45"/>
      <c r="B45" s="58" t="str">
        <f>Mars!B45</f>
        <v>Vinter</v>
      </c>
      <c r="C45" s="5">
        <f>Mars!C45</f>
        <v>8</v>
      </c>
      <c r="D45" s="51">
        <f>Mars!D45</f>
        <v>0</v>
      </c>
      <c r="E45" s="113">
        <f>Mars!E45:F45</f>
        <v>30</v>
      </c>
      <c r="F45" s="114"/>
      <c r="G45" s="50">
        <f>Mars!G45</f>
        <v>16</v>
      </c>
      <c r="H45" s="50">
        <f>Mars!H45</f>
        <v>40</v>
      </c>
      <c r="I45" s="88">
        <f>IF(ISNUMBER(G45),60*(G45-C45)+H45-D45-E45,0)</f>
        <v>490</v>
      </c>
      <c r="J45" s="89"/>
      <c r="K45" s="37">
        <f>IFERROR(TRUNC(I45/60),"")</f>
        <v>8</v>
      </c>
      <c r="L45" s="38">
        <f>IFERROR(I45-K45*60,"")</f>
        <v>10</v>
      </c>
      <c r="M45" s="33"/>
      <c r="N45"/>
      <c r="O45" s="4"/>
      <c r="S45" s="4"/>
    </row>
    <row r="46" spans="1:19" ht="13.15" customHeight="1" x14ac:dyDescent="0.2">
      <c r="A46"/>
      <c r="B46" s="58" t="str">
        <f>Mars!B46</f>
        <v>Sommar</v>
      </c>
      <c r="C46" s="50">
        <f>Mars!C46</f>
        <v>8</v>
      </c>
      <c r="D46" s="51">
        <f>Mars!D46</f>
        <v>0</v>
      </c>
      <c r="E46" s="113">
        <f>Mars!E46:F46</f>
        <v>45</v>
      </c>
      <c r="F46" s="114"/>
      <c r="G46" s="50">
        <f>Mars!G46</f>
        <v>16</v>
      </c>
      <c r="H46" s="50">
        <f>Mars!H46</f>
        <v>0</v>
      </c>
      <c r="I46" s="90">
        <f>IF(ISNUMBER(G46),60*(G46-C46)+H46-D46-E46,0)</f>
        <v>435</v>
      </c>
      <c r="J46" s="91"/>
      <c r="K46" s="37">
        <f>IFERROR(TRUNC(I46/60),"")</f>
        <v>7</v>
      </c>
      <c r="L46" s="38">
        <f>IFERROR(I46-K46*60,"")</f>
        <v>15</v>
      </c>
      <c r="M46" s="33"/>
      <c r="N46"/>
      <c r="O46" s="4"/>
      <c r="S46" s="4"/>
    </row>
    <row r="47" spans="1:19" ht="13.15" customHeight="1" x14ac:dyDescent="0.2">
      <c r="D47" s="55" t="s">
        <v>12</v>
      </c>
      <c r="E47" s="55"/>
      <c r="F47" s="65">
        <f>Mars!F47:G47</f>
        <v>100</v>
      </c>
      <c r="G47" s="66"/>
      <c r="H47" s="55" t="s">
        <v>23</v>
      </c>
      <c r="I47" s="56"/>
      <c r="J47" s="56"/>
      <c r="K47" s="56"/>
      <c r="L47" s="57">
        <f>F47/100</f>
        <v>1</v>
      </c>
    </row>
  </sheetData>
  <sheetProtection sheet="1" objects="1" scenarios="1" formatCells="0" autoFilter="0"/>
  <mergeCells count="181">
    <mergeCell ref="Q8:R8"/>
    <mergeCell ref="B9:C9"/>
    <mergeCell ref="D9:E9"/>
    <mergeCell ref="H9:I9"/>
    <mergeCell ref="L9:M9"/>
    <mergeCell ref="Q9:R9"/>
    <mergeCell ref="A1:R1"/>
    <mergeCell ref="Q2:R2"/>
    <mergeCell ref="B4:H4"/>
    <mergeCell ref="L4:M4"/>
    <mergeCell ref="F7:G7"/>
    <mergeCell ref="H7:I7"/>
    <mergeCell ref="J7:K7"/>
    <mergeCell ref="O7:P7"/>
    <mergeCell ref="B8:C8"/>
    <mergeCell ref="B10:C10"/>
    <mergeCell ref="D10:E10"/>
    <mergeCell ref="H10:I10"/>
    <mergeCell ref="L10:M10"/>
    <mergeCell ref="Q10:R10"/>
    <mergeCell ref="B11:C11"/>
    <mergeCell ref="D11:E11"/>
    <mergeCell ref="H11:I11"/>
    <mergeCell ref="L11:M11"/>
    <mergeCell ref="Q11:R11"/>
    <mergeCell ref="B12:C12"/>
    <mergeCell ref="D12:E12"/>
    <mergeCell ref="H12:I12"/>
    <mergeCell ref="L12:M12"/>
    <mergeCell ref="Q12:R12"/>
    <mergeCell ref="B13:C13"/>
    <mergeCell ref="D13:E13"/>
    <mergeCell ref="H13:I13"/>
    <mergeCell ref="L13:M13"/>
    <mergeCell ref="Q13:R13"/>
    <mergeCell ref="B14:C14"/>
    <mergeCell ref="D14:E14"/>
    <mergeCell ref="H14:I14"/>
    <mergeCell ref="L14:M14"/>
    <mergeCell ref="Q14:R14"/>
    <mergeCell ref="B15:C15"/>
    <mergeCell ref="D15:E15"/>
    <mergeCell ref="H15:I15"/>
    <mergeCell ref="L15:M15"/>
    <mergeCell ref="Q15:R15"/>
    <mergeCell ref="B16:C16"/>
    <mergeCell ref="D16:E16"/>
    <mergeCell ref="H16:I16"/>
    <mergeCell ref="L16:M16"/>
    <mergeCell ref="Q16:R16"/>
    <mergeCell ref="B17:C17"/>
    <mergeCell ref="D17:E17"/>
    <mergeCell ref="H17:I17"/>
    <mergeCell ref="L17:M17"/>
    <mergeCell ref="Q17:R17"/>
    <mergeCell ref="B18:C18"/>
    <mergeCell ref="D18:E18"/>
    <mergeCell ref="H18:I18"/>
    <mergeCell ref="L18:M18"/>
    <mergeCell ref="Q18:R18"/>
    <mergeCell ref="B19:C19"/>
    <mergeCell ref="D19:E19"/>
    <mergeCell ref="H19:I19"/>
    <mergeCell ref="L19:M19"/>
    <mergeCell ref="Q19:R19"/>
    <mergeCell ref="B20:C20"/>
    <mergeCell ref="D20:E20"/>
    <mergeCell ref="H20:I20"/>
    <mergeCell ref="L20:M20"/>
    <mergeCell ref="Q20:R20"/>
    <mergeCell ref="B21:C21"/>
    <mergeCell ref="D21:E21"/>
    <mergeCell ref="H21:I21"/>
    <mergeCell ref="L21:M21"/>
    <mergeCell ref="Q21:R21"/>
    <mergeCell ref="B22:C22"/>
    <mergeCell ref="D22:E22"/>
    <mergeCell ref="H22:I22"/>
    <mergeCell ref="L22:M22"/>
    <mergeCell ref="Q22:R22"/>
    <mergeCell ref="B23:C23"/>
    <mergeCell ref="D23:E23"/>
    <mergeCell ref="H23:I23"/>
    <mergeCell ref="L23:M23"/>
    <mergeCell ref="Q23:R23"/>
    <mergeCell ref="B24:C24"/>
    <mergeCell ref="D24:E24"/>
    <mergeCell ref="H24:I24"/>
    <mergeCell ref="L24:M24"/>
    <mergeCell ref="Q24:R24"/>
    <mergeCell ref="B25:C25"/>
    <mergeCell ref="D25:E25"/>
    <mergeCell ref="H25:I25"/>
    <mergeCell ref="L25:M25"/>
    <mergeCell ref="Q25:R25"/>
    <mergeCell ref="B26:C26"/>
    <mergeCell ref="D26:E26"/>
    <mergeCell ref="H26:I26"/>
    <mergeCell ref="L26:M26"/>
    <mergeCell ref="Q26:R26"/>
    <mergeCell ref="B27:C27"/>
    <mergeCell ref="D27:E27"/>
    <mergeCell ref="H27:I27"/>
    <mergeCell ref="L27:M27"/>
    <mergeCell ref="Q27:R27"/>
    <mergeCell ref="B28:C28"/>
    <mergeCell ref="D28:E28"/>
    <mergeCell ref="H28:I28"/>
    <mergeCell ref="L28:M28"/>
    <mergeCell ref="Q28:R28"/>
    <mergeCell ref="B29:C29"/>
    <mergeCell ref="D29:E29"/>
    <mergeCell ref="H29:I29"/>
    <mergeCell ref="L29:M29"/>
    <mergeCell ref="Q29:R29"/>
    <mergeCell ref="B30:C30"/>
    <mergeCell ref="D30:E30"/>
    <mergeCell ref="H30:I30"/>
    <mergeCell ref="L30:M30"/>
    <mergeCell ref="Q30:R30"/>
    <mergeCell ref="B31:C31"/>
    <mergeCell ref="D31:E31"/>
    <mergeCell ref="H31:I31"/>
    <mergeCell ref="L31:M31"/>
    <mergeCell ref="Q31:R31"/>
    <mergeCell ref="Q34:R34"/>
    <mergeCell ref="B35:C35"/>
    <mergeCell ref="D35:E35"/>
    <mergeCell ref="H35:I35"/>
    <mergeCell ref="L35:M35"/>
    <mergeCell ref="Q35:R35"/>
    <mergeCell ref="B32:C32"/>
    <mergeCell ref="D32:E32"/>
    <mergeCell ref="H32:I32"/>
    <mergeCell ref="L32:M32"/>
    <mergeCell ref="Q32:R32"/>
    <mergeCell ref="B33:C33"/>
    <mergeCell ref="D33:E33"/>
    <mergeCell ref="H33:I33"/>
    <mergeCell ref="L33:M33"/>
    <mergeCell ref="Q33:R33"/>
    <mergeCell ref="Q38:R38"/>
    <mergeCell ref="B39:C39"/>
    <mergeCell ref="D39:E39"/>
    <mergeCell ref="H39:I39"/>
    <mergeCell ref="L39:M39"/>
    <mergeCell ref="Q39:R39"/>
    <mergeCell ref="B36:C36"/>
    <mergeCell ref="D36:E36"/>
    <mergeCell ref="H36:I36"/>
    <mergeCell ref="L36:M36"/>
    <mergeCell ref="Q36:R36"/>
    <mergeCell ref="B37:C37"/>
    <mergeCell ref="D37:E37"/>
    <mergeCell ref="H37:I37"/>
    <mergeCell ref="L37:M37"/>
    <mergeCell ref="Q37:R37"/>
    <mergeCell ref="F47:G47"/>
    <mergeCell ref="L7:M7"/>
    <mergeCell ref="L8:M8"/>
    <mergeCell ref="E44:F44"/>
    <mergeCell ref="I44:J44"/>
    <mergeCell ref="E45:F45"/>
    <mergeCell ref="I45:J45"/>
    <mergeCell ref="E46:F46"/>
    <mergeCell ref="I46:J46"/>
    <mergeCell ref="D8:E8"/>
    <mergeCell ref="H8:I8"/>
    <mergeCell ref="C43:D43"/>
    <mergeCell ref="E43:F43"/>
    <mergeCell ref="G43:H43"/>
    <mergeCell ref="I43:J43"/>
    <mergeCell ref="K43:L43"/>
    <mergeCell ref="B38:C38"/>
    <mergeCell ref="D38:E38"/>
    <mergeCell ref="H38:I38"/>
    <mergeCell ref="L38:M38"/>
    <mergeCell ref="B34:C34"/>
    <mergeCell ref="D34:E34"/>
    <mergeCell ref="H34:I34"/>
    <mergeCell ref="L34:M34"/>
  </mergeCells>
  <conditionalFormatting sqref="I45">
    <cfRule type="cellIs" dxfId="79" priority="10" stopIfTrue="1" operator="lessThanOrEqual">
      <formula>-1</formula>
    </cfRule>
  </conditionalFormatting>
  <conditionalFormatting sqref="K44:M46">
    <cfRule type="cellIs" dxfId="78" priority="9" stopIfTrue="1" operator="lessThan">
      <formula>-1</formula>
    </cfRule>
  </conditionalFormatting>
  <conditionalFormatting sqref="I46">
    <cfRule type="cellIs" dxfId="77" priority="8" stopIfTrue="1" operator="lessThanOrEqual">
      <formula>-1</formula>
    </cfRule>
  </conditionalFormatting>
  <conditionalFormatting sqref="D39:E39">
    <cfRule type="containsText" dxfId="76" priority="6" operator="containsText" text="söndag">
      <formula>NOT(ISERROR(SEARCH("söndag",D39)))</formula>
    </cfRule>
    <cfRule type="containsText" dxfId="75" priority="7" operator="containsText" text="lördag">
      <formula>NOT(ISERROR(SEARCH("lördag",D39)))</formula>
    </cfRule>
  </conditionalFormatting>
  <conditionalFormatting sqref="A9:A39">
    <cfRule type="expression" dxfId="74" priority="5">
      <formula>(ISODD(A9))</formula>
    </cfRule>
  </conditionalFormatting>
  <conditionalFormatting sqref="B9:C39">
    <cfRule type="cellIs" dxfId="73" priority="3" operator="equal">
      <formula>TODAY()</formula>
    </cfRule>
    <cfRule type="expression" dxfId="72" priority="4">
      <formula>(ISODD(A9))</formula>
    </cfRule>
  </conditionalFormatting>
  <conditionalFormatting sqref="D9:E38">
    <cfRule type="containsText" dxfId="71" priority="1" operator="containsText" text="söndag">
      <formula>NOT(ISERROR(SEARCH("söndag",D9)))</formula>
    </cfRule>
    <cfRule type="containsText" dxfId="70" priority="2" operator="containsText" text="lördag">
      <formula>NOT(ISERROR(SEARCH("lördag",D9)))</formula>
    </cfRule>
  </conditionalFormatting>
  <pageMargins left="0.59055118110236227" right="0.39370078740157483" top="0.39370078740157483" bottom="0.39370078740157483" header="0.19685039370078741" footer="0.19685039370078741"/>
  <pageSetup paperSize="9" orientation="portrait" horizontalDpi="4294967293" r:id="rId1"/>
  <headerFooter>
    <oddFooter>&amp;Lwww.vivekasfiffigamallar.se&amp;C&amp;A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79998168889431442"/>
    <pageSetUpPr fitToPage="1"/>
  </sheetPr>
  <dimension ref="A1:AG47"/>
  <sheetViews>
    <sheetView showGridLines="0" zoomScaleNormal="100" workbookViewId="0">
      <pane xSplit="1" ySplit="8" topLeftCell="B9" activePane="bottomRight" state="frozen"/>
      <selection activeCell="G17" sqref="G17"/>
      <selection pane="topRight" activeCell="G17" sqref="G17"/>
      <selection pane="bottomLeft" activeCell="G17" sqref="G17"/>
      <selection pane="bottomRight" activeCell="B9" sqref="B9:C9"/>
    </sheetView>
  </sheetViews>
  <sheetFormatPr defaultColWidth="0" defaultRowHeight="12.75" zeroHeight="1" outlineLevelRow="1" outlineLevelCol="1" x14ac:dyDescent="0.2"/>
  <cols>
    <col min="1" max="1" width="5.140625" style="16" customWidth="1"/>
    <col min="2" max="2" width="6.42578125" style="17" customWidth="1"/>
    <col min="3" max="5" width="4.28515625" style="17" customWidth="1"/>
    <col min="6" max="11" width="4.28515625" customWidth="1"/>
    <col min="12" max="13" width="4.28515625" style="15" customWidth="1"/>
    <col min="14" max="14" width="7.7109375" style="15" hidden="1" customWidth="1" outlineLevel="1"/>
    <col min="15" max="15" width="3.5703125" style="15" customWidth="1" collapsed="1"/>
    <col min="16" max="16" width="4.28515625" bestFit="1" customWidth="1"/>
    <col min="17" max="17" width="3.5703125" customWidth="1"/>
    <col min="18" max="18" width="23.85546875" customWidth="1"/>
    <col min="19" max="19" width="3.7109375" style="15" customWidth="1"/>
    <col min="20" max="29" width="8.85546875" hidden="1" customWidth="1"/>
    <col min="30" max="33" width="0" hidden="1" customWidth="1"/>
    <col min="34" max="16384" width="8.85546875" hidden="1"/>
  </cols>
  <sheetData>
    <row r="1" spans="1:21" ht="23.25" outlineLevel="1" x14ac:dyDescent="0.35">
      <c r="A1" s="75" t="str">
        <f>April!A1:R1</f>
        <v>Företaget AB</v>
      </c>
      <c r="B1" s="76"/>
      <c r="C1" s="76"/>
      <c r="D1" s="76"/>
      <c r="E1" s="76"/>
      <c r="F1" s="76"/>
      <c r="G1" s="76"/>
      <c r="H1" s="76"/>
      <c r="I1" s="76"/>
      <c r="J1" s="76"/>
      <c r="K1" s="76"/>
      <c r="L1" s="76"/>
      <c r="M1" s="76"/>
      <c r="N1" s="76"/>
      <c r="O1" s="76"/>
      <c r="P1" s="76"/>
      <c r="Q1" s="76"/>
      <c r="R1" s="76"/>
    </row>
    <row r="2" spans="1:21" s="21" customFormat="1" ht="18" x14ac:dyDescent="0.2">
      <c r="A2" s="9" t="s">
        <v>20</v>
      </c>
      <c r="B2" s="18"/>
      <c r="C2" s="18"/>
      <c r="D2" s="18"/>
      <c r="E2" s="18"/>
      <c r="F2" s="10"/>
      <c r="G2" s="11"/>
      <c r="H2" s="19"/>
      <c r="I2"/>
      <c r="J2" s="14"/>
      <c r="K2" s="14"/>
      <c r="N2" s="20"/>
      <c r="O2" s="12"/>
      <c r="P2" s="19"/>
      <c r="Q2" s="77" t="str">
        <f ca="1">MID(CELL("filename",A1),FIND("]",CELL("filename",A1))+1,255)</f>
        <v>Maj</v>
      </c>
      <c r="R2" s="78"/>
      <c r="S2" s="20"/>
    </row>
    <row r="3" spans="1:21" s="21" customFormat="1" ht="15.75" x14ac:dyDescent="0.2">
      <c r="A3" s="24" t="s">
        <v>0</v>
      </c>
      <c r="B3" s="18"/>
      <c r="C3" s="18"/>
      <c r="D3" s="18"/>
      <c r="E3" s="18"/>
      <c r="F3" s="25"/>
      <c r="Q3" s="13"/>
      <c r="R3" s="14"/>
      <c r="U3" s="20"/>
    </row>
    <row r="4" spans="1:21" s="21" customFormat="1" ht="15.75" x14ac:dyDescent="0.2">
      <c r="A4" s="22" t="s">
        <v>2</v>
      </c>
      <c r="B4" s="122" t="str">
        <f>April!B4:H4</f>
        <v>Förnamn Efternamn</v>
      </c>
      <c r="C4" s="123"/>
      <c r="D4" s="123"/>
      <c r="E4" s="123"/>
      <c r="F4" s="123"/>
      <c r="G4" s="123"/>
      <c r="H4" s="124"/>
      <c r="I4" s="14"/>
      <c r="J4" s="12" t="s">
        <v>1</v>
      </c>
      <c r="L4" s="109">
        <f>April!L4:M4</f>
        <v>1</v>
      </c>
      <c r="M4" s="110"/>
      <c r="N4" s="20"/>
      <c r="O4" s="20"/>
      <c r="U4" s="20"/>
    </row>
    <row r="5" spans="1:21" s="21" customFormat="1" ht="15.75" x14ac:dyDescent="0.2">
      <c r="A5" s="24"/>
      <c r="B5" s="18"/>
      <c r="C5" s="18"/>
      <c r="D5" s="18"/>
      <c r="E5" s="18"/>
      <c r="F5" s="25"/>
      <c r="Q5" s="13"/>
      <c r="R5" s="14"/>
      <c r="U5" s="20"/>
    </row>
    <row r="6" spans="1:21" s="21" customFormat="1" ht="13.9" customHeight="1" x14ac:dyDescent="0.2">
      <c r="A6" s="24"/>
      <c r="B6" s="18"/>
      <c r="C6" s="18"/>
      <c r="D6" s="18"/>
      <c r="E6" s="18"/>
      <c r="F6" s="27"/>
      <c r="G6" s="27"/>
      <c r="L6" s="20"/>
      <c r="M6" s="20"/>
      <c r="N6" s="28" t="s">
        <v>10</v>
      </c>
      <c r="Q6" s="27"/>
      <c r="S6" s="20"/>
    </row>
    <row r="7" spans="1:21" ht="22.9" customHeight="1" x14ac:dyDescent="0.2">
      <c r="F7" s="106" t="s">
        <v>26</v>
      </c>
      <c r="G7" s="111"/>
      <c r="H7" s="106" t="s">
        <v>24</v>
      </c>
      <c r="I7" s="107"/>
      <c r="J7" s="104" t="s">
        <v>27</v>
      </c>
      <c r="K7" s="104"/>
      <c r="L7" s="70" t="s">
        <v>30</v>
      </c>
      <c r="M7" s="71"/>
      <c r="N7" s="29">
        <f>April!N38</f>
        <v>795</v>
      </c>
      <c r="O7" s="104" t="s">
        <v>25</v>
      </c>
      <c r="P7" s="104"/>
    </row>
    <row r="8" spans="1:21" ht="18" customHeight="1" x14ac:dyDescent="0.2">
      <c r="A8" s="43" t="s">
        <v>28</v>
      </c>
      <c r="B8" s="105" t="s">
        <v>9</v>
      </c>
      <c r="C8" s="99"/>
      <c r="D8" s="100" t="s">
        <v>6</v>
      </c>
      <c r="E8" s="101"/>
      <c r="F8" s="36" t="s">
        <v>3</v>
      </c>
      <c r="G8" s="36" t="s">
        <v>4</v>
      </c>
      <c r="H8" s="108" t="s">
        <v>7</v>
      </c>
      <c r="I8" s="107"/>
      <c r="J8" s="36" t="s">
        <v>3</v>
      </c>
      <c r="K8" s="36" t="s">
        <v>4</v>
      </c>
      <c r="L8" s="72" t="s">
        <v>31</v>
      </c>
      <c r="M8" s="73"/>
      <c r="N8" s="34" t="s">
        <v>8</v>
      </c>
      <c r="O8" s="35" t="s">
        <v>3</v>
      </c>
      <c r="P8" s="35" t="s">
        <v>4</v>
      </c>
      <c r="Q8" s="83" t="s">
        <v>21</v>
      </c>
      <c r="R8" s="84"/>
    </row>
    <row r="9" spans="1:21" s="21" customFormat="1" ht="17.45" customHeight="1" x14ac:dyDescent="0.2">
      <c r="A9" s="42">
        <f t="shared" ref="A9:A39" si="0">WEEKNUM(B9,21)</f>
        <v>18</v>
      </c>
      <c r="B9" s="98">
        <v>45413</v>
      </c>
      <c r="C9" s="99"/>
      <c r="D9" s="102" t="str">
        <f>TEXT(B9, "dddd")</f>
        <v>onsdag</v>
      </c>
      <c r="E9" s="103"/>
      <c r="F9" s="44"/>
      <c r="G9" s="44"/>
      <c r="H9" s="94"/>
      <c r="I9" s="95"/>
      <c r="J9" s="44"/>
      <c r="K9" s="44"/>
      <c r="L9" s="79">
        <f>IF(ISNUMBER(J9),60*(J9-F9)+K9-G9-Januari!$E$46-H9-$I$46*$L$47,)</f>
        <v>0</v>
      </c>
      <c r="M9" s="80"/>
      <c r="N9" s="45">
        <f>L9+N7</f>
        <v>795</v>
      </c>
      <c r="O9" s="46">
        <f>TRUNC(N9/60)</f>
        <v>13</v>
      </c>
      <c r="P9" s="46">
        <f>N9-O9*60</f>
        <v>15</v>
      </c>
      <c r="Q9" s="74"/>
      <c r="R9" s="74"/>
      <c r="S9" s="20"/>
    </row>
    <row r="10" spans="1:21" s="21" customFormat="1" ht="17.45" customHeight="1" x14ac:dyDescent="0.2">
      <c r="A10" s="42">
        <f t="shared" si="0"/>
        <v>18</v>
      </c>
      <c r="B10" s="98">
        <v>45414</v>
      </c>
      <c r="C10" s="99"/>
      <c r="D10" s="96" t="str">
        <f t="shared" ref="D10:D39" si="1">TEXT(B10, "dddd")</f>
        <v>torsdag</v>
      </c>
      <c r="E10" s="97"/>
      <c r="F10" s="47"/>
      <c r="G10" s="47"/>
      <c r="H10" s="94"/>
      <c r="I10" s="95"/>
      <c r="J10" s="47"/>
      <c r="K10" s="47"/>
      <c r="L10" s="79">
        <f>IF(ISNUMBER(J10),60*(J10-F10)+K10-G10-Januari!$E$46-H10-$I$46*$L$47,)</f>
        <v>0</v>
      </c>
      <c r="M10" s="80"/>
      <c r="N10" s="45">
        <f>N9+L10</f>
        <v>795</v>
      </c>
      <c r="O10" s="46">
        <f t="shared" ref="O10:O39" si="2">TRUNC(N10/60)</f>
        <v>13</v>
      </c>
      <c r="P10" s="46">
        <f t="shared" ref="P10:P39" si="3">N10-O10*60</f>
        <v>15</v>
      </c>
      <c r="Q10" s="74"/>
      <c r="R10" s="74"/>
      <c r="S10" s="20"/>
    </row>
    <row r="11" spans="1:21" s="21" customFormat="1" ht="17.45" customHeight="1" x14ac:dyDescent="0.2">
      <c r="A11" s="42">
        <f t="shared" si="0"/>
        <v>18</v>
      </c>
      <c r="B11" s="98">
        <v>45415</v>
      </c>
      <c r="C11" s="99"/>
      <c r="D11" s="96" t="str">
        <f t="shared" si="1"/>
        <v>fredag</v>
      </c>
      <c r="E11" s="97"/>
      <c r="F11" s="44"/>
      <c r="G11" s="44"/>
      <c r="H11" s="94"/>
      <c r="I11" s="95"/>
      <c r="J11" s="44"/>
      <c r="K11" s="44"/>
      <c r="L11" s="79">
        <f>IF(ISNUMBER(J11),60*(J11-F11)+K11-G11-Januari!$E$46-H11-$I$46*$L$47,)</f>
        <v>0</v>
      </c>
      <c r="M11" s="80"/>
      <c r="N11" s="45">
        <f t="shared" ref="N11:N39" si="4">N10+L11</f>
        <v>795</v>
      </c>
      <c r="O11" s="46">
        <f t="shared" si="2"/>
        <v>13</v>
      </c>
      <c r="P11" s="46">
        <f t="shared" si="3"/>
        <v>15</v>
      </c>
      <c r="Q11" s="74"/>
      <c r="R11" s="74"/>
      <c r="S11" s="20"/>
    </row>
    <row r="12" spans="1:21" s="21" customFormat="1" ht="17.45" customHeight="1" x14ac:dyDescent="0.2">
      <c r="A12" s="42">
        <f t="shared" si="0"/>
        <v>18</v>
      </c>
      <c r="B12" s="98">
        <v>45416</v>
      </c>
      <c r="C12" s="99"/>
      <c r="D12" s="96" t="str">
        <f t="shared" si="1"/>
        <v>lördag</v>
      </c>
      <c r="E12" s="97"/>
      <c r="F12" s="44"/>
      <c r="G12" s="44"/>
      <c r="H12" s="94"/>
      <c r="I12" s="95"/>
      <c r="J12" s="44"/>
      <c r="K12" s="44"/>
      <c r="L12" s="79">
        <f>IF(ISNUMBER(J12),60*(J12-F12)+K12-G12-Januari!$E$46-H12-$I$46*$L$47,)</f>
        <v>0</v>
      </c>
      <c r="M12" s="80"/>
      <c r="N12" s="45">
        <f t="shared" si="4"/>
        <v>795</v>
      </c>
      <c r="O12" s="46">
        <f t="shared" si="2"/>
        <v>13</v>
      </c>
      <c r="P12" s="46">
        <f t="shared" si="3"/>
        <v>15</v>
      </c>
      <c r="Q12" s="74"/>
      <c r="R12" s="74"/>
      <c r="S12" s="20"/>
    </row>
    <row r="13" spans="1:21" s="21" customFormat="1" ht="17.45" customHeight="1" x14ac:dyDescent="0.2">
      <c r="A13" s="42">
        <f t="shared" si="0"/>
        <v>18</v>
      </c>
      <c r="B13" s="98">
        <v>45417</v>
      </c>
      <c r="C13" s="99"/>
      <c r="D13" s="96" t="str">
        <f t="shared" si="1"/>
        <v>söndag</v>
      </c>
      <c r="E13" s="97"/>
      <c r="F13" s="44"/>
      <c r="G13" s="44"/>
      <c r="H13" s="94"/>
      <c r="I13" s="95"/>
      <c r="J13" s="44"/>
      <c r="K13" s="44"/>
      <c r="L13" s="79">
        <f>IF(ISNUMBER(J13),60*(J13-F13)+K13-G13-Januari!$E$46-H13-$I$46*$L$47,)</f>
        <v>0</v>
      </c>
      <c r="M13" s="80"/>
      <c r="N13" s="45">
        <f t="shared" si="4"/>
        <v>795</v>
      </c>
      <c r="O13" s="46">
        <f t="shared" si="2"/>
        <v>13</v>
      </c>
      <c r="P13" s="46">
        <f t="shared" si="3"/>
        <v>15</v>
      </c>
      <c r="Q13" s="74"/>
      <c r="R13" s="74"/>
      <c r="S13" s="20"/>
    </row>
    <row r="14" spans="1:21" s="21" customFormat="1" ht="17.45" customHeight="1" x14ac:dyDescent="0.2">
      <c r="A14" s="42">
        <f t="shared" si="0"/>
        <v>19</v>
      </c>
      <c r="B14" s="98">
        <v>45418</v>
      </c>
      <c r="C14" s="99"/>
      <c r="D14" s="96" t="str">
        <f t="shared" si="1"/>
        <v>måndag</v>
      </c>
      <c r="E14" s="97"/>
      <c r="F14" s="44"/>
      <c r="G14" s="44"/>
      <c r="H14" s="94"/>
      <c r="I14" s="95"/>
      <c r="J14" s="44"/>
      <c r="K14" s="44"/>
      <c r="L14" s="79">
        <f>IF(ISNUMBER(J14),60*(J14-F14)+K14-G14-Januari!$E$46-H14-$I$46*$L$47,)</f>
        <v>0</v>
      </c>
      <c r="M14" s="80"/>
      <c r="N14" s="45">
        <f t="shared" si="4"/>
        <v>795</v>
      </c>
      <c r="O14" s="46">
        <f t="shared" si="2"/>
        <v>13</v>
      </c>
      <c r="P14" s="46">
        <f t="shared" si="3"/>
        <v>15</v>
      </c>
      <c r="Q14" s="74"/>
      <c r="R14" s="74"/>
      <c r="S14" s="20"/>
    </row>
    <row r="15" spans="1:21" s="21" customFormat="1" ht="17.45" customHeight="1" x14ac:dyDescent="0.2">
      <c r="A15" s="42">
        <f t="shared" si="0"/>
        <v>19</v>
      </c>
      <c r="B15" s="98">
        <v>45419</v>
      </c>
      <c r="C15" s="99"/>
      <c r="D15" s="96" t="str">
        <f t="shared" si="1"/>
        <v>tisdag</v>
      </c>
      <c r="E15" s="97"/>
      <c r="F15" s="44"/>
      <c r="G15" s="44"/>
      <c r="H15" s="94"/>
      <c r="I15" s="95"/>
      <c r="J15" s="44"/>
      <c r="K15" s="44"/>
      <c r="L15" s="79">
        <f>IF(ISNUMBER(J15),60*(J15-F15)+K15-G15-Januari!$E$46-H15-$I$46*$L$47,)</f>
        <v>0</v>
      </c>
      <c r="M15" s="80"/>
      <c r="N15" s="45">
        <f t="shared" si="4"/>
        <v>795</v>
      </c>
      <c r="O15" s="46">
        <f t="shared" si="2"/>
        <v>13</v>
      </c>
      <c r="P15" s="46">
        <f t="shared" si="3"/>
        <v>15</v>
      </c>
      <c r="Q15" s="74"/>
      <c r="R15" s="74"/>
      <c r="S15" s="20"/>
    </row>
    <row r="16" spans="1:21" s="21" customFormat="1" ht="17.45" customHeight="1" x14ac:dyDescent="0.2">
      <c r="A16" s="42">
        <f t="shared" si="0"/>
        <v>19</v>
      </c>
      <c r="B16" s="98">
        <v>45420</v>
      </c>
      <c r="C16" s="99"/>
      <c r="D16" s="96" t="str">
        <f t="shared" si="1"/>
        <v>onsdag</v>
      </c>
      <c r="E16" s="97"/>
      <c r="F16" s="44"/>
      <c r="G16" s="44"/>
      <c r="H16" s="94"/>
      <c r="I16" s="95"/>
      <c r="J16" s="44"/>
      <c r="K16" s="44"/>
      <c r="L16" s="79">
        <f>IF(ISNUMBER(J16),60*(J16-F16)+K16-G16-Januari!$E$46-H16-$I$46*$L$47,)</f>
        <v>0</v>
      </c>
      <c r="M16" s="80"/>
      <c r="N16" s="45">
        <f t="shared" si="4"/>
        <v>795</v>
      </c>
      <c r="O16" s="46">
        <f t="shared" si="2"/>
        <v>13</v>
      </c>
      <c r="P16" s="46">
        <f t="shared" si="3"/>
        <v>15</v>
      </c>
      <c r="Q16" s="74"/>
      <c r="R16" s="74"/>
      <c r="S16" s="20"/>
    </row>
    <row r="17" spans="1:19" s="21" customFormat="1" ht="17.45" customHeight="1" x14ac:dyDescent="0.2">
      <c r="A17" s="42">
        <f t="shared" si="0"/>
        <v>19</v>
      </c>
      <c r="B17" s="98">
        <v>45421</v>
      </c>
      <c r="C17" s="99"/>
      <c r="D17" s="102" t="str">
        <f t="shared" si="1"/>
        <v>torsdag</v>
      </c>
      <c r="E17" s="103"/>
      <c r="F17" s="44"/>
      <c r="G17" s="44"/>
      <c r="H17" s="94"/>
      <c r="I17" s="95"/>
      <c r="J17" s="44"/>
      <c r="K17" s="44"/>
      <c r="L17" s="79">
        <f>IF(ISNUMBER(J17),60*(J17-F17)+K17-G17-Januari!$E$46-H17-$I$46*$L$47,)</f>
        <v>0</v>
      </c>
      <c r="M17" s="80"/>
      <c r="N17" s="45">
        <f t="shared" si="4"/>
        <v>795</v>
      </c>
      <c r="O17" s="46">
        <f t="shared" si="2"/>
        <v>13</v>
      </c>
      <c r="P17" s="46">
        <f t="shared" si="3"/>
        <v>15</v>
      </c>
      <c r="Q17" s="74"/>
      <c r="R17" s="74"/>
      <c r="S17" s="20"/>
    </row>
    <row r="18" spans="1:19" s="21" customFormat="1" ht="17.45" customHeight="1" x14ac:dyDescent="0.2">
      <c r="A18" s="42">
        <f t="shared" si="0"/>
        <v>19</v>
      </c>
      <c r="B18" s="98">
        <v>45422</v>
      </c>
      <c r="C18" s="99"/>
      <c r="D18" s="96" t="str">
        <f t="shared" si="1"/>
        <v>fredag</v>
      </c>
      <c r="E18" s="97"/>
      <c r="F18" s="44"/>
      <c r="G18" s="44"/>
      <c r="H18" s="94"/>
      <c r="I18" s="95"/>
      <c r="J18" s="44"/>
      <c r="K18" s="44"/>
      <c r="L18" s="79">
        <f>IF(ISNUMBER(J18),60*(J18-F18)+K18-G18-Januari!$E$46-H18-$I$46*$L$47,)</f>
        <v>0</v>
      </c>
      <c r="M18" s="80"/>
      <c r="N18" s="45">
        <f t="shared" si="4"/>
        <v>795</v>
      </c>
      <c r="O18" s="46">
        <f t="shared" si="2"/>
        <v>13</v>
      </c>
      <c r="P18" s="46">
        <f t="shared" si="3"/>
        <v>15</v>
      </c>
      <c r="Q18" s="74"/>
      <c r="R18" s="74"/>
      <c r="S18" s="20"/>
    </row>
    <row r="19" spans="1:19" s="21" customFormat="1" ht="17.45" customHeight="1" x14ac:dyDescent="0.2">
      <c r="A19" s="42">
        <f t="shared" si="0"/>
        <v>19</v>
      </c>
      <c r="B19" s="98">
        <v>45423</v>
      </c>
      <c r="C19" s="99"/>
      <c r="D19" s="96" t="str">
        <f t="shared" si="1"/>
        <v>lördag</v>
      </c>
      <c r="E19" s="97"/>
      <c r="F19" s="44"/>
      <c r="G19" s="44"/>
      <c r="H19" s="94"/>
      <c r="I19" s="95"/>
      <c r="J19" s="44"/>
      <c r="K19" s="44"/>
      <c r="L19" s="79">
        <f>IF(ISNUMBER(J19),60*(J19-F19)+K19-G19-Januari!$E$46-H19-$I$46*$L$47,)</f>
        <v>0</v>
      </c>
      <c r="M19" s="80"/>
      <c r="N19" s="45">
        <f t="shared" si="4"/>
        <v>795</v>
      </c>
      <c r="O19" s="46">
        <f t="shared" si="2"/>
        <v>13</v>
      </c>
      <c r="P19" s="46">
        <f t="shared" si="3"/>
        <v>15</v>
      </c>
      <c r="Q19" s="74"/>
      <c r="R19" s="74"/>
      <c r="S19" s="20"/>
    </row>
    <row r="20" spans="1:19" s="21" customFormat="1" ht="17.45" customHeight="1" x14ac:dyDescent="0.2">
      <c r="A20" s="42">
        <f t="shared" si="0"/>
        <v>19</v>
      </c>
      <c r="B20" s="98">
        <v>45424</v>
      </c>
      <c r="C20" s="99"/>
      <c r="D20" s="96" t="str">
        <f t="shared" si="1"/>
        <v>söndag</v>
      </c>
      <c r="E20" s="97"/>
      <c r="F20" s="44"/>
      <c r="G20" s="44"/>
      <c r="H20" s="94"/>
      <c r="I20" s="95"/>
      <c r="J20" s="44"/>
      <c r="K20" s="44"/>
      <c r="L20" s="79">
        <f>IF(ISNUMBER(J20),60*(J20-F20)+K20-G20-Januari!$E$46-H20-$I$46*$L$47,)</f>
        <v>0</v>
      </c>
      <c r="M20" s="80"/>
      <c r="N20" s="45">
        <f t="shared" si="4"/>
        <v>795</v>
      </c>
      <c r="O20" s="46">
        <f t="shared" si="2"/>
        <v>13</v>
      </c>
      <c r="P20" s="46">
        <f t="shared" si="3"/>
        <v>15</v>
      </c>
      <c r="Q20" s="74"/>
      <c r="R20" s="74"/>
      <c r="S20" s="20"/>
    </row>
    <row r="21" spans="1:19" s="21" customFormat="1" ht="17.45" customHeight="1" x14ac:dyDescent="0.2">
      <c r="A21" s="42">
        <f t="shared" si="0"/>
        <v>20</v>
      </c>
      <c r="B21" s="98">
        <v>45425</v>
      </c>
      <c r="C21" s="99"/>
      <c r="D21" s="96" t="str">
        <f t="shared" si="1"/>
        <v>måndag</v>
      </c>
      <c r="E21" s="97"/>
      <c r="F21" s="44"/>
      <c r="G21" s="44"/>
      <c r="H21" s="94"/>
      <c r="I21" s="95"/>
      <c r="J21" s="44"/>
      <c r="K21" s="44"/>
      <c r="L21" s="79">
        <f>IF(ISNUMBER(J21),60*(J21-F21)+K21-G21-Januari!$E$46-H21-$I$46*$L$47,)</f>
        <v>0</v>
      </c>
      <c r="M21" s="80"/>
      <c r="N21" s="45">
        <f t="shared" si="4"/>
        <v>795</v>
      </c>
      <c r="O21" s="46">
        <f t="shared" si="2"/>
        <v>13</v>
      </c>
      <c r="P21" s="46">
        <f t="shared" si="3"/>
        <v>15</v>
      </c>
      <c r="Q21" s="74"/>
      <c r="R21" s="74"/>
      <c r="S21" s="20"/>
    </row>
    <row r="22" spans="1:19" s="21" customFormat="1" ht="17.45" customHeight="1" x14ac:dyDescent="0.2">
      <c r="A22" s="42">
        <f t="shared" si="0"/>
        <v>20</v>
      </c>
      <c r="B22" s="98">
        <v>45426</v>
      </c>
      <c r="C22" s="99"/>
      <c r="D22" s="96" t="str">
        <f t="shared" si="1"/>
        <v>tisdag</v>
      </c>
      <c r="E22" s="97"/>
      <c r="F22" s="44"/>
      <c r="G22" s="44"/>
      <c r="H22" s="94"/>
      <c r="I22" s="95"/>
      <c r="J22" s="44"/>
      <c r="K22" s="44"/>
      <c r="L22" s="79">
        <f>IF(ISNUMBER(J22),60*(J22-F22)+K22-G22-Januari!$E$46-H22-$I$46*$L$47,)</f>
        <v>0</v>
      </c>
      <c r="M22" s="80"/>
      <c r="N22" s="45">
        <f t="shared" si="4"/>
        <v>795</v>
      </c>
      <c r="O22" s="46">
        <f t="shared" si="2"/>
        <v>13</v>
      </c>
      <c r="P22" s="46">
        <f t="shared" si="3"/>
        <v>15</v>
      </c>
      <c r="Q22" s="74"/>
      <c r="R22" s="74"/>
      <c r="S22" s="20"/>
    </row>
    <row r="23" spans="1:19" s="21" customFormat="1" ht="17.45" customHeight="1" x14ac:dyDescent="0.2">
      <c r="A23" s="42">
        <f t="shared" si="0"/>
        <v>20</v>
      </c>
      <c r="B23" s="98">
        <v>45427</v>
      </c>
      <c r="C23" s="99"/>
      <c r="D23" s="96" t="str">
        <f t="shared" si="1"/>
        <v>onsdag</v>
      </c>
      <c r="E23" s="97"/>
      <c r="F23" s="44"/>
      <c r="G23" s="44"/>
      <c r="H23" s="94"/>
      <c r="I23" s="95"/>
      <c r="J23" s="44"/>
      <c r="K23" s="44"/>
      <c r="L23" s="79">
        <f>IF(ISNUMBER(J23),60*(J23-F23)+K23-G23-Januari!$E$46-H23-$I$46*$L$47,)</f>
        <v>0</v>
      </c>
      <c r="M23" s="80"/>
      <c r="N23" s="45">
        <f t="shared" si="4"/>
        <v>795</v>
      </c>
      <c r="O23" s="46">
        <f t="shared" si="2"/>
        <v>13</v>
      </c>
      <c r="P23" s="46">
        <f t="shared" si="3"/>
        <v>15</v>
      </c>
      <c r="Q23" s="74"/>
      <c r="R23" s="74"/>
      <c r="S23" s="20"/>
    </row>
    <row r="24" spans="1:19" s="21" customFormat="1" ht="17.45" customHeight="1" x14ac:dyDescent="0.2">
      <c r="A24" s="42">
        <f t="shared" si="0"/>
        <v>20</v>
      </c>
      <c r="B24" s="98">
        <v>45428</v>
      </c>
      <c r="C24" s="99"/>
      <c r="D24" s="96" t="str">
        <f t="shared" si="1"/>
        <v>torsdag</v>
      </c>
      <c r="E24" s="97"/>
      <c r="F24" s="44"/>
      <c r="G24" s="44"/>
      <c r="H24" s="94"/>
      <c r="I24" s="95"/>
      <c r="J24" s="44"/>
      <c r="K24" s="44"/>
      <c r="L24" s="79">
        <f>IF(ISNUMBER(J24),60*(J24-F24)+K24-G24-Januari!$E$46-H24-$I$46*$L$47,)</f>
        <v>0</v>
      </c>
      <c r="M24" s="80"/>
      <c r="N24" s="45">
        <f t="shared" si="4"/>
        <v>795</v>
      </c>
      <c r="O24" s="46">
        <f t="shared" si="2"/>
        <v>13</v>
      </c>
      <c r="P24" s="46">
        <f t="shared" si="3"/>
        <v>15</v>
      </c>
      <c r="Q24" s="74"/>
      <c r="R24" s="74"/>
      <c r="S24" s="20"/>
    </row>
    <row r="25" spans="1:19" s="21" customFormat="1" ht="17.45" customHeight="1" x14ac:dyDescent="0.2">
      <c r="A25" s="42">
        <f t="shared" si="0"/>
        <v>20</v>
      </c>
      <c r="B25" s="98">
        <v>45429</v>
      </c>
      <c r="C25" s="99"/>
      <c r="D25" s="96" t="str">
        <f t="shared" si="1"/>
        <v>fredag</v>
      </c>
      <c r="E25" s="97"/>
      <c r="F25" s="44"/>
      <c r="G25" s="44"/>
      <c r="H25" s="94"/>
      <c r="I25" s="95"/>
      <c r="J25" s="44"/>
      <c r="K25" s="44"/>
      <c r="L25" s="79">
        <f>IF(ISNUMBER(J25),60*(J25-F25)+K25-G25-Januari!$E$46-H25-$I$46*$L$47,)</f>
        <v>0</v>
      </c>
      <c r="M25" s="80"/>
      <c r="N25" s="45">
        <f t="shared" si="4"/>
        <v>795</v>
      </c>
      <c r="O25" s="46">
        <f t="shared" si="2"/>
        <v>13</v>
      </c>
      <c r="P25" s="46">
        <f t="shared" si="3"/>
        <v>15</v>
      </c>
      <c r="Q25" s="74"/>
      <c r="R25" s="74"/>
      <c r="S25" s="20"/>
    </row>
    <row r="26" spans="1:19" s="21" customFormat="1" ht="17.45" customHeight="1" x14ac:dyDescent="0.2">
      <c r="A26" s="42">
        <f t="shared" si="0"/>
        <v>20</v>
      </c>
      <c r="B26" s="98">
        <v>45430</v>
      </c>
      <c r="C26" s="99"/>
      <c r="D26" s="102" t="str">
        <f t="shared" si="1"/>
        <v>lördag</v>
      </c>
      <c r="E26" s="103"/>
      <c r="F26" s="44"/>
      <c r="G26" s="44"/>
      <c r="H26" s="94"/>
      <c r="I26" s="95"/>
      <c r="J26" s="44"/>
      <c r="K26" s="44"/>
      <c r="L26" s="79">
        <f>IF(ISNUMBER(J26),60*(J26-F26)+K26-G26-Januari!$E$46-H26-$I$46*$L$47,)</f>
        <v>0</v>
      </c>
      <c r="M26" s="80"/>
      <c r="N26" s="45">
        <f t="shared" si="4"/>
        <v>795</v>
      </c>
      <c r="O26" s="46">
        <f t="shared" si="2"/>
        <v>13</v>
      </c>
      <c r="P26" s="46">
        <f t="shared" si="3"/>
        <v>15</v>
      </c>
      <c r="Q26" s="74"/>
      <c r="R26" s="74"/>
      <c r="S26" s="20"/>
    </row>
    <row r="27" spans="1:19" s="21" customFormat="1" ht="17.45" customHeight="1" x14ac:dyDescent="0.2">
      <c r="A27" s="42">
        <f t="shared" si="0"/>
        <v>20</v>
      </c>
      <c r="B27" s="98">
        <v>45431</v>
      </c>
      <c r="C27" s="99"/>
      <c r="D27" s="96" t="str">
        <f t="shared" si="1"/>
        <v>söndag</v>
      </c>
      <c r="E27" s="97"/>
      <c r="F27" s="44"/>
      <c r="G27" s="44"/>
      <c r="H27" s="94"/>
      <c r="I27" s="95"/>
      <c r="J27" s="44"/>
      <c r="K27" s="44"/>
      <c r="L27" s="79">
        <f>IF(ISNUMBER(J27),60*(J27-F27)+K27-G27-Januari!$E$46-H27-$I$46*$L$47,)</f>
        <v>0</v>
      </c>
      <c r="M27" s="80"/>
      <c r="N27" s="45">
        <f t="shared" si="4"/>
        <v>795</v>
      </c>
      <c r="O27" s="46">
        <f t="shared" si="2"/>
        <v>13</v>
      </c>
      <c r="P27" s="46">
        <f t="shared" si="3"/>
        <v>15</v>
      </c>
      <c r="Q27" s="74"/>
      <c r="R27" s="74"/>
      <c r="S27" s="20"/>
    </row>
    <row r="28" spans="1:19" s="21" customFormat="1" ht="17.45" customHeight="1" x14ac:dyDescent="0.2">
      <c r="A28" s="42">
        <f t="shared" si="0"/>
        <v>21</v>
      </c>
      <c r="B28" s="98">
        <v>45432</v>
      </c>
      <c r="C28" s="99"/>
      <c r="D28" s="96" t="str">
        <f t="shared" si="1"/>
        <v>måndag</v>
      </c>
      <c r="E28" s="97"/>
      <c r="F28" s="44"/>
      <c r="G28" s="44"/>
      <c r="H28" s="94"/>
      <c r="I28" s="95"/>
      <c r="J28" s="44"/>
      <c r="K28" s="44"/>
      <c r="L28" s="79">
        <f>IF(ISNUMBER(J28),60*(J28-F28)+K28-G28-Januari!$E$46-H28-$I$46*$L$47,)</f>
        <v>0</v>
      </c>
      <c r="M28" s="80"/>
      <c r="N28" s="45">
        <f t="shared" si="4"/>
        <v>795</v>
      </c>
      <c r="O28" s="46">
        <f t="shared" si="2"/>
        <v>13</v>
      </c>
      <c r="P28" s="46">
        <f t="shared" si="3"/>
        <v>15</v>
      </c>
      <c r="Q28" s="74"/>
      <c r="R28" s="74"/>
      <c r="S28" s="20"/>
    </row>
    <row r="29" spans="1:19" s="21" customFormat="1" ht="17.45" customHeight="1" x14ac:dyDescent="0.2">
      <c r="A29" s="42">
        <f t="shared" si="0"/>
        <v>21</v>
      </c>
      <c r="B29" s="98">
        <v>45433</v>
      </c>
      <c r="C29" s="99"/>
      <c r="D29" s="96" t="str">
        <f t="shared" si="1"/>
        <v>tisdag</v>
      </c>
      <c r="E29" s="97"/>
      <c r="F29" s="44"/>
      <c r="G29" s="44"/>
      <c r="H29" s="94"/>
      <c r="I29" s="95"/>
      <c r="J29" s="44"/>
      <c r="K29" s="44"/>
      <c r="L29" s="79">
        <f>IF(ISNUMBER(J29),60*(J29-F29)+K29-G29-Januari!$E$46-H29-$I$46*$L$47,)</f>
        <v>0</v>
      </c>
      <c r="M29" s="80"/>
      <c r="N29" s="45">
        <f t="shared" si="4"/>
        <v>795</v>
      </c>
      <c r="O29" s="46">
        <f t="shared" si="2"/>
        <v>13</v>
      </c>
      <c r="P29" s="46">
        <f t="shared" si="3"/>
        <v>15</v>
      </c>
      <c r="Q29" s="74"/>
      <c r="R29" s="74"/>
      <c r="S29" s="20"/>
    </row>
    <row r="30" spans="1:19" s="21" customFormat="1" ht="17.45" customHeight="1" x14ac:dyDescent="0.2">
      <c r="A30" s="42">
        <f t="shared" si="0"/>
        <v>21</v>
      </c>
      <c r="B30" s="98">
        <v>45434</v>
      </c>
      <c r="C30" s="99"/>
      <c r="D30" s="96" t="str">
        <f t="shared" si="1"/>
        <v>onsdag</v>
      </c>
      <c r="E30" s="97"/>
      <c r="F30" s="44"/>
      <c r="G30" s="44"/>
      <c r="H30" s="94"/>
      <c r="I30" s="95"/>
      <c r="J30" s="44"/>
      <c r="K30" s="44"/>
      <c r="L30" s="79">
        <f>IF(ISNUMBER(J30),60*(J30-F30)+K30-G30-Januari!$E$46-H30-$I$46*$L$47,)</f>
        <v>0</v>
      </c>
      <c r="M30" s="80"/>
      <c r="N30" s="45">
        <f t="shared" si="4"/>
        <v>795</v>
      </c>
      <c r="O30" s="46">
        <f t="shared" si="2"/>
        <v>13</v>
      </c>
      <c r="P30" s="46">
        <f t="shared" si="3"/>
        <v>15</v>
      </c>
      <c r="Q30" s="74"/>
      <c r="R30" s="74"/>
      <c r="S30" s="20"/>
    </row>
    <row r="31" spans="1:19" s="21" customFormat="1" ht="17.45" customHeight="1" x14ac:dyDescent="0.2">
      <c r="A31" s="42">
        <f t="shared" si="0"/>
        <v>21</v>
      </c>
      <c r="B31" s="98">
        <v>45435</v>
      </c>
      <c r="C31" s="99"/>
      <c r="D31" s="96" t="str">
        <f t="shared" si="1"/>
        <v>torsdag</v>
      </c>
      <c r="E31" s="97"/>
      <c r="F31" s="44"/>
      <c r="G31" s="44"/>
      <c r="H31" s="94"/>
      <c r="I31" s="95"/>
      <c r="J31" s="44"/>
      <c r="K31" s="44"/>
      <c r="L31" s="79">
        <f>IF(ISNUMBER(J31),60*(J31-F31)+K31-G31-Januari!$E$46-H31-$I$46*$L$47,)</f>
        <v>0</v>
      </c>
      <c r="M31" s="80"/>
      <c r="N31" s="45">
        <f t="shared" si="4"/>
        <v>795</v>
      </c>
      <c r="O31" s="46">
        <f t="shared" si="2"/>
        <v>13</v>
      </c>
      <c r="P31" s="46">
        <f t="shared" si="3"/>
        <v>15</v>
      </c>
      <c r="Q31" s="74"/>
      <c r="R31" s="74"/>
      <c r="S31" s="20"/>
    </row>
    <row r="32" spans="1:19" s="21" customFormat="1" ht="17.45" customHeight="1" x14ac:dyDescent="0.2">
      <c r="A32" s="42">
        <f t="shared" si="0"/>
        <v>21</v>
      </c>
      <c r="B32" s="98">
        <v>45436</v>
      </c>
      <c r="C32" s="99"/>
      <c r="D32" s="96" t="str">
        <f t="shared" si="1"/>
        <v>fredag</v>
      </c>
      <c r="E32" s="97"/>
      <c r="F32" s="44"/>
      <c r="G32" s="44"/>
      <c r="H32" s="94"/>
      <c r="I32" s="95"/>
      <c r="J32" s="44"/>
      <c r="K32" s="44"/>
      <c r="L32" s="79">
        <f>IF(ISNUMBER(J32),60*(J32-F32)+K32-G32-Januari!$E$46-H32-$I$46*$L$47,)</f>
        <v>0</v>
      </c>
      <c r="M32" s="80"/>
      <c r="N32" s="45">
        <f t="shared" si="4"/>
        <v>795</v>
      </c>
      <c r="O32" s="46">
        <f t="shared" si="2"/>
        <v>13</v>
      </c>
      <c r="P32" s="46">
        <f t="shared" si="3"/>
        <v>15</v>
      </c>
      <c r="Q32" s="74"/>
      <c r="R32" s="74"/>
      <c r="S32" s="20"/>
    </row>
    <row r="33" spans="1:19" s="21" customFormat="1" ht="17.45" customHeight="1" x14ac:dyDescent="0.2">
      <c r="A33" s="42">
        <f t="shared" si="0"/>
        <v>21</v>
      </c>
      <c r="B33" s="98">
        <v>45437</v>
      </c>
      <c r="C33" s="99"/>
      <c r="D33" s="96" t="str">
        <f t="shared" si="1"/>
        <v>lördag</v>
      </c>
      <c r="E33" s="97"/>
      <c r="F33" s="44"/>
      <c r="G33" s="44"/>
      <c r="H33" s="94"/>
      <c r="I33" s="95"/>
      <c r="J33" s="44"/>
      <c r="K33" s="44"/>
      <c r="L33" s="79">
        <f>IF(ISNUMBER(J33),60*(J33-F33)+K33-G33-Januari!$E$46-H33-$I$46*$L$47,)</f>
        <v>0</v>
      </c>
      <c r="M33" s="80"/>
      <c r="N33" s="45">
        <f t="shared" si="4"/>
        <v>795</v>
      </c>
      <c r="O33" s="46">
        <f t="shared" si="2"/>
        <v>13</v>
      </c>
      <c r="P33" s="46">
        <f t="shared" si="3"/>
        <v>15</v>
      </c>
      <c r="Q33" s="74"/>
      <c r="R33" s="74"/>
      <c r="S33" s="20"/>
    </row>
    <row r="34" spans="1:19" s="21" customFormat="1" ht="17.45" customHeight="1" x14ac:dyDescent="0.2">
      <c r="A34" s="42">
        <f t="shared" si="0"/>
        <v>21</v>
      </c>
      <c r="B34" s="98">
        <v>45438</v>
      </c>
      <c r="C34" s="99"/>
      <c r="D34" s="96" t="str">
        <f t="shared" si="1"/>
        <v>söndag</v>
      </c>
      <c r="E34" s="97"/>
      <c r="F34" s="44"/>
      <c r="G34" s="44"/>
      <c r="H34" s="94"/>
      <c r="I34" s="95"/>
      <c r="J34" s="44"/>
      <c r="K34" s="44"/>
      <c r="L34" s="79">
        <f>IF(ISNUMBER(J34),60*(J34-F34)+K34-G34-Januari!$E$46-H34-$I$46*$L$47,)</f>
        <v>0</v>
      </c>
      <c r="M34" s="80"/>
      <c r="N34" s="45">
        <f t="shared" si="4"/>
        <v>795</v>
      </c>
      <c r="O34" s="46">
        <f t="shared" si="2"/>
        <v>13</v>
      </c>
      <c r="P34" s="46">
        <f t="shared" si="3"/>
        <v>15</v>
      </c>
      <c r="Q34" s="74"/>
      <c r="R34" s="74"/>
      <c r="S34" s="20"/>
    </row>
    <row r="35" spans="1:19" s="21" customFormat="1" ht="17.45" customHeight="1" x14ac:dyDescent="0.2">
      <c r="A35" s="42">
        <f t="shared" si="0"/>
        <v>22</v>
      </c>
      <c r="B35" s="98">
        <v>45439</v>
      </c>
      <c r="C35" s="99"/>
      <c r="D35" s="96" t="str">
        <f t="shared" si="1"/>
        <v>måndag</v>
      </c>
      <c r="E35" s="97"/>
      <c r="F35" s="44"/>
      <c r="G35" s="44"/>
      <c r="H35" s="94"/>
      <c r="I35" s="95"/>
      <c r="J35" s="44"/>
      <c r="K35" s="44"/>
      <c r="L35" s="79">
        <f>IF(ISNUMBER(J35),60*(J35-F35)+K35-G35-Januari!$E$46-H35-$I$46*$L$47,)</f>
        <v>0</v>
      </c>
      <c r="M35" s="80"/>
      <c r="N35" s="45">
        <f t="shared" si="4"/>
        <v>795</v>
      </c>
      <c r="O35" s="46">
        <f t="shared" si="2"/>
        <v>13</v>
      </c>
      <c r="P35" s="46">
        <f t="shared" si="3"/>
        <v>15</v>
      </c>
      <c r="Q35" s="74"/>
      <c r="R35" s="74"/>
      <c r="S35" s="20"/>
    </row>
    <row r="36" spans="1:19" s="21" customFormat="1" ht="17.45" customHeight="1" x14ac:dyDescent="0.2">
      <c r="A36" s="42">
        <f t="shared" si="0"/>
        <v>22</v>
      </c>
      <c r="B36" s="98">
        <v>45440</v>
      </c>
      <c r="C36" s="99"/>
      <c r="D36" s="96" t="str">
        <f t="shared" si="1"/>
        <v>tisdag</v>
      </c>
      <c r="E36" s="97"/>
      <c r="F36" s="44"/>
      <c r="G36" s="44"/>
      <c r="H36" s="94"/>
      <c r="I36" s="95"/>
      <c r="J36" s="44"/>
      <c r="K36" s="44"/>
      <c r="L36" s="79">
        <f>IF(ISNUMBER(J36),60*(J36-F36)+K36-G36-Januari!$E$46-H36-$I$46*$L$47,)</f>
        <v>0</v>
      </c>
      <c r="M36" s="80"/>
      <c r="N36" s="45">
        <f t="shared" si="4"/>
        <v>795</v>
      </c>
      <c r="O36" s="46">
        <f t="shared" si="2"/>
        <v>13</v>
      </c>
      <c r="P36" s="46">
        <f t="shared" si="3"/>
        <v>15</v>
      </c>
      <c r="Q36" s="74"/>
      <c r="R36" s="74"/>
      <c r="S36" s="20"/>
    </row>
    <row r="37" spans="1:19" s="21" customFormat="1" ht="17.45" customHeight="1" x14ac:dyDescent="0.2">
      <c r="A37" s="42">
        <f t="shared" si="0"/>
        <v>22</v>
      </c>
      <c r="B37" s="98">
        <v>45441</v>
      </c>
      <c r="C37" s="99"/>
      <c r="D37" s="96" t="str">
        <f t="shared" si="1"/>
        <v>onsdag</v>
      </c>
      <c r="E37" s="97"/>
      <c r="F37" s="44"/>
      <c r="G37" s="44"/>
      <c r="H37" s="94"/>
      <c r="I37" s="95"/>
      <c r="J37" s="44"/>
      <c r="K37" s="44"/>
      <c r="L37" s="79">
        <f>IF(ISNUMBER(J37),60*(J37-F37)+K37-G37-Januari!$E$46-H37-$I$46*$L$47,)</f>
        <v>0</v>
      </c>
      <c r="M37" s="80"/>
      <c r="N37" s="45">
        <f t="shared" si="4"/>
        <v>795</v>
      </c>
      <c r="O37" s="46">
        <f t="shared" si="2"/>
        <v>13</v>
      </c>
      <c r="P37" s="46">
        <f t="shared" si="3"/>
        <v>15</v>
      </c>
      <c r="Q37" s="74"/>
      <c r="R37" s="74"/>
      <c r="S37" s="20"/>
    </row>
    <row r="38" spans="1:19" s="21" customFormat="1" ht="17.45" customHeight="1" x14ac:dyDescent="0.2">
      <c r="A38" s="42">
        <f t="shared" si="0"/>
        <v>22</v>
      </c>
      <c r="B38" s="98">
        <v>45442</v>
      </c>
      <c r="C38" s="99"/>
      <c r="D38" s="96" t="str">
        <f t="shared" si="1"/>
        <v>torsdag</v>
      </c>
      <c r="E38" s="97"/>
      <c r="F38" s="44"/>
      <c r="G38" s="44"/>
      <c r="H38" s="94"/>
      <c r="I38" s="95"/>
      <c r="J38" s="44"/>
      <c r="K38" s="44"/>
      <c r="L38" s="79">
        <f>IF(ISNUMBER(J38),60*(J38-F38)+K38-G38-Januari!$E$46-H38-$I$46*$L$47,)</f>
        <v>0</v>
      </c>
      <c r="M38" s="80"/>
      <c r="N38" s="45">
        <f t="shared" si="4"/>
        <v>795</v>
      </c>
      <c r="O38" s="46">
        <f t="shared" si="2"/>
        <v>13</v>
      </c>
      <c r="P38" s="46">
        <f t="shared" si="3"/>
        <v>15</v>
      </c>
      <c r="Q38" s="74"/>
      <c r="R38" s="74"/>
      <c r="S38" s="20"/>
    </row>
    <row r="39" spans="1:19" s="21" customFormat="1" ht="17.45" customHeight="1" x14ac:dyDescent="0.2">
      <c r="A39" s="42">
        <f t="shared" si="0"/>
        <v>22</v>
      </c>
      <c r="B39" s="98">
        <v>45443</v>
      </c>
      <c r="C39" s="99"/>
      <c r="D39" s="96" t="str">
        <f t="shared" si="1"/>
        <v>fredag</v>
      </c>
      <c r="E39" s="97"/>
      <c r="F39" s="44"/>
      <c r="G39" s="44"/>
      <c r="H39" s="94"/>
      <c r="I39" s="95"/>
      <c r="J39" s="44"/>
      <c r="K39" s="44"/>
      <c r="L39" s="79">
        <f>IF(ISNUMBER(J39),60*(J39-F39)+K39-G39-Januari!$E$46-H39-$I$46*$L$47,)</f>
        <v>0</v>
      </c>
      <c r="M39" s="80"/>
      <c r="N39" s="45">
        <f t="shared" si="4"/>
        <v>795</v>
      </c>
      <c r="O39" s="46">
        <f t="shared" si="2"/>
        <v>13</v>
      </c>
      <c r="P39" s="46">
        <f t="shared" si="3"/>
        <v>15</v>
      </c>
      <c r="Q39" s="74"/>
      <c r="R39" s="74"/>
      <c r="S39" s="20"/>
    </row>
    <row r="40" spans="1:19" x14ac:dyDescent="0.2"/>
    <row r="41" spans="1:19" x14ac:dyDescent="0.2"/>
    <row r="42" spans="1:19" x14ac:dyDescent="0.2"/>
    <row r="43" spans="1:19" ht="13.15" customHeight="1" x14ac:dyDescent="0.2">
      <c r="A43" s="31"/>
      <c r="C43" s="92" t="s">
        <v>14</v>
      </c>
      <c r="D43" s="93"/>
      <c r="E43" s="92" t="s">
        <v>13</v>
      </c>
      <c r="F43" s="93"/>
      <c r="G43" s="92" t="s">
        <v>15</v>
      </c>
      <c r="H43" s="93"/>
      <c r="I43" s="92" t="s">
        <v>16</v>
      </c>
      <c r="J43" s="93"/>
      <c r="K43" s="92" t="s">
        <v>16</v>
      </c>
      <c r="L43" s="93"/>
      <c r="M43" s="32"/>
      <c r="N43"/>
      <c r="O43"/>
      <c r="S43"/>
    </row>
    <row r="44" spans="1:19" ht="13.15" customHeight="1" x14ac:dyDescent="0.2">
      <c r="A44"/>
      <c r="B44" s="41" t="s">
        <v>18</v>
      </c>
      <c r="C44" s="39" t="s">
        <v>3</v>
      </c>
      <c r="D44" s="39" t="s">
        <v>4</v>
      </c>
      <c r="E44" s="86" t="s">
        <v>4</v>
      </c>
      <c r="F44" s="87"/>
      <c r="G44" s="39" t="s">
        <v>3</v>
      </c>
      <c r="H44" s="39" t="s">
        <v>4</v>
      </c>
      <c r="I44" s="86" t="s">
        <v>11</v>
      </c>
      <c r="J44" s="87"/>
      <c r="K44" s="40" t="s">
        <v>3</v>
      </c>
      <c r="L44" s="40" t="s">
        <v>4</v>
      </c>
      <c r="M44" s="8"/>
      <c r="N44"/>
      <c r="O44"/>
    </row>
    <row r="45" spans="1:19" ht="13.15" customHeight="1" x14ac:dyDescent="0.2">
      <c r="A45"/>
      <c r="B45" s="58" t="str">
        <f>April!B45</f>
        <v>Vinter</v>
      </c>
      <c r="C45" s="5">
        <f>April!C45</f>
        <v>8</v>
      </c>
      <c r="D45" s="51">
        <f>April!D45</f>
        <v>0</v>
      </c>
      <c r="E45" s="113">
        <f>April!E45:F45</f>
        <v>30</v>
      </c>
      <c r="F45" s="114"/>
      <c r="G45" s="50">
        <f>April!G45</f>
        <v>16</v>
      </c>
      <c r="H45" s="50">
        <f>April!H45</f>
        <v>40</v>
      </c>
      <c r="I45" s="90">
        <f>IF(ISNUMBER(G45),60*(G45-C45)+H45-D45-E45,0)</f>
        <v>490</v>
      </c>
      <c r="J45" s="91"/>
      <c r="K45" s="37">
        <f>IFERROR(TRUNC(I45/60),"")</f>
        <v>8</v>
      </c>
      <c r="L45" s="38">
        <f>IFERROR(I45-K45*60,"")</f>
        <v>10</v>
      </c>
      <c r="M45" s="33"/>
      <c r="N45"/>
      <c r="O45" s="4"/>
      <c r="S45" s="4"/>
    </row>
    <row r="46" spans="1:19" ht="13.15" customHeight="1" x14ac:dyDescent="0.2">
      <c r="A46"/>
      <c r="B46" s="58" t="str">
        <f>April!B46</f>
        <v>Sommar</v>
      </c>
      <c r="C46" s="50">
        <f>April!C46</f>
        <v>8</v>
      </c>
      <c r="D46" s="51">
        <f>April!D46</f>
        <v>0</v>
      </c>
      <c r="E46" s="113">
        <f>April!E46:F46</f>
        <v>45</v>
      </c>
      <c r="F46" s="114"/>
      <c r="G46" s="50">
        <f>April!G46</f>
        <v>16</v>
      </c>
      <c r="H46" s="50">
        <f>April!H46</f>
        <v>0</v>
      </c>
      <c r="I46" s="88">
        <f>IF(ISNUMBER(G46),60*(G46-C46)+H46-D46-E46,0)</f>
        <v>435</v>
      </c>
      <c r="J46" s="89"/>
      <c r="K46" s="37">
        <f>IFERROR(TRUNC(I46/60),"")</f>
        <v>7</v>
      </c>
      <c r="L46" s="38">
        <f>IFERROR(I46-K46*60,"")</f>
        <v>15</v>
      </c>
      <c r="M46" s="33"/>
      <c r="N46"/>
      <c r="O46" s="4"/>
      <c r="S46" s="4"/>
    </row>
    <row r="47" spans="1:19" ht="13.15" customHeight="1" x14ac:dyDescent="0.2">
      <c r="D47" s="55" t="s">
        <v>12</v>
      </c>
      <c r="E47" s="55"/>
      <c r="F47" s="65">
        <f>April!F47:G47</f>
        <v>100</v>
      </c>
      <c r="G47" s="66"/>
      <c r="H47" s="55" t="s">
        <v>23</v>
      </c>
      <c r="I47" s="56"/>
      <c r="J47" s="56"/>
      <c r="K47" s="56"/>
      <c r="L47" s="57">
        <f>F47/100</f>
        <v>1</v>
      </c>
    </row>
  </sheetData>
  <sheetProtection sheet="1" objects="1" scenarios="1" formatCells="0" autoFilter="0"/>
  <mergeCells count="181">
    <mergeCell ref="Q8:R8"/>
    <mergeCell ref="B9:C9"/>
    <mergeCell ref="D9:E9"/>
    <mergeCell ref="H9:I9"/>
    <mergeCell ref="L9:M9"/>
    <mergeCell ref="Q9:R9"/>
    <mergeCell ref="A1:R1"/>
    <mergeCell ref="Q2:R2"/>
    <mergeCell ref="B4:H4"/>
    <mergeCell ref="L4:M4"/>
    <mergeCell ref="F7:G7"/>
    <mergeCell ref="H7:I7"/>
    <mergeCell ref="J7:K7"/>
    <mergeCell ref="O7:P7"/>
    <mergeCell ref="B8:C8"/>
    <mergeCell ref="B10:C10"/>
    <mergeCell ref="D10:E10"/>
    <mergeCell ref="H10:I10"/>
    <mergeCell ref="L10:M10"/>
    <mergeCell ref="Q10:R10"/>
    <mergeCell ref="B11:C11"/>
    <mergeCell ref="D11:E11"/>
    <mergeCell ref="H11:I11"/>
    <mergeCell ref="L11:M11"/>
    <mergeCell ref="Q11:R11"/>
    <mergeCell ref="B12:C12"/>
    <mergeCell ref="D12:E12"/>
    <mergeCell ref="H12:I12"/>
    <mergeCell ref="L12:M12"/>
    <mergeCell ref="Q12:R12"/>
    <mergeCell ref="B13:C13"/>
    <mergeCell ref="D13:E13"/>
    <mergeCell ref="H13:I13"/>
    <mergeCell ref="L13:M13"/>
    <mergeCell ref="Q13:R13"/>
    <mergeCell ref="B14:C14"/>
    <mergeCell ref="D14:E14"/>
    <mergeCell ref="H14:I14"/>
    <mergeCell ref="L14:M14"/>
    <mergeCell ref="Q14:R14"/>
    <mergeCell ref="B15:C15"/>
    <mergeCell ref="D15:E15"/>
    <mergeCell ref="H15:I15"/>
    <mergeCell ref="L15:M15"/>
    <mergeCell ref="Q15:R15"/>
    <mergeCell ref="B16:C16"/>
    <mergeCell ref="D16:E16"/>
    <mergeCell ref="H16:I16"/>
    <mergeCell ref="L16:M16"/>
    <mergeCell ref="Q16:R16"/>
    <mergeCell ref="B17:C17"/>
    <mergeCell ref="D17:E17"/>
    <mergeCell ref="H17:I17"/>
    <mergeCell ref="L17:M17"/>
    <mergeCell ref="Q17:R17"/>
    <mergeCell ref="B18:C18"/>
    <mergeCell ref="D18:E18"/>
    <mergeCell ref="H18:I18"/>
    <mergeCell ref="L18:M18"/>
    <mergeCell ref="Q18:R18"/>
    <mergeCell ref="B19:C19"/>
    <mergeCell ref="D19:E19"/>
    <mergeCell ref="H19:I19"/>
    <mergeCell ref="L19:M19"/>
    <mergeCell ref="Q19:R19"/>
    <mergeCell ref="B20:C20"/>
    <mergeCell ref="D20:E20"/>
    <mergeCell ref="H20:I20"/>
    <mergeCell ref="L20:M20"/>
    <mergeCell ref="Q20:R20"/>
    <mergeCell ref="B21:C21"/>
    <mergeCell ref="D21:E21"/>
    <mergeCell ref="H21:I21"/>
    <mergeCell ref="L21:M21"/>
    <mergeCell ref="Q21:R21"/>
    <mergeCell ref="B22:C22"/>
    <mergeCell ref="D22:E22"/>
    <mergeCell ref="H22:I22"/>
    <mergeCell ref="L22:M22"/>
    <mergeCell ref="Q22:R22"/>
    <mergeCell ref="B23:C23"/>
    <mergeCell ref="D23:E23"/>
    <mergeCell ref="H23:I23"/>
    <mergeCell ref="L23:M23"/>
    <mergeCell ref="Q23:R23"/>
    <mergeCell ref="B24:C24"/>
    <mergeCell ref="D24:E24"/>
    <mergeCell ref="H24:I24"/>
    <mergeCell ref="L24:M24"/>
    <mergeCell ref="Q24:R24"/>
    <mergeCell ref="B25:C25"/>
    <mergeCell ref="D25:E25"/>
    <mergeCell ref="H25:I25"/>
    <mergeCell ref="L25:M25"/>
    <mergeCell ref="Q25:R25"/>
    <mergeCell ref="B26:C26"/>
    <mergeCell ref="D26:E26"/>
    <mergeCell ref="H26:I26"/>
    <mergeCell ref="L26:M26"/>
    <mergeCell ref="Q26:R26"/>
    <mergeCell ref="B27:C27"/>
    <mergeCell ref="D27:E27"/>
    <mergeCell ref="H27:I27"/>
    <mergeCell ref="L27:M27"/>
    <mergeCell ref="Q27:R27"/>
    <mergeCell ref="B28:C28"/>
    <mergeCell ref="D28:E28"/>
    <mergeCell ref="H28:I28"/>
    <mergeCell ref="L28:M28"/>
    <mergeCell ref="Q28:R28"/>
    <mergeCell ref="B29:C29"/>
    <mergeCell ref="D29:E29"/>
    <mergeCell ref="H29:I29"/>
    <mergeCell ref="L29:M29"/>
    <mergeCell ref="Q29:R29"/>
    <mergeCell ref="B30:C30"/>
    <mergeCell ref="D30:E30"/>
    <mergeCell ref="H30:I30"/>
    <mergeCell ref="L30:M30"/>
    <mergeCell ref="Q30:R30"/>
    <mergeCell ref="B31:C31"/>
    <mergeCell ref="D31:E31"/>
    <mergeCell ref="H31:I31"/>
    <mergeCell ref="L31:M31"/>
    <mergeCell ref="Q31:R31"/>
    <mergeCell ref="Q34:R34"/>
    <mergeCell ref="B35:C35"/>
    <mergeCell ref="D35:E35"/>
    <mergeCell ref="H35:I35"/>
    <mergeCell ref="L35:M35"/>
    <mergeCell ref="Q35:R35"/>
    <mergeCell ref="B32:C32"/>
    <mergeCell ref="D32:E32"/>
    <mergeCell ref="H32:I32"/>
    <mergeCell ref="L32:M32"/>
    <mergeCell ref="Q32:R32"/>
    <mergeCell ref="B33:C33"/>
    <mergeCell ref="D33:E33"/>
    <mergeCell ref="H33:I33"/>
    <mergeCell ref="L33:M33"/>
    <mergeCell ref="Q33:R33"/>
    <mergeCell ref="Q38:R38"/>
    <mergeCell ref="B39:C39"/>
    <mergeCell ref="D39:E39"/>
    <mergeCell ref="H39:I39"/>
    <mergeCell ref="L39:M39"/>
    <mergeCell ref="Q39:R39"/>
    <mergeCell ref="B36:C36"/>
    <mergeCell ref="D36:E36"/>
    <mergeCell ref="H36:I36"/>
    <mergeCell ref="L36:M36"/>
    <mergeCell ref="Q36:R36"/>
    <mergeCell ref="B37:C37"/>
    <mergeCell ref="D37:E37"/>
    <mergeCell ref="H37:I37"/>
    <mergeCell ref="L37:M37"/>
    <mergeCell ref="Q37:R37"/>
    <mergeCell ref="F47:G47"/>
    <mergeCell ref="L7:M7"/>
    <mergeCell ref="L8:M8"/>
    <mergeCell ref="E44:F44"/>
    <mergeCell ref="I44:J44"/>
    <mergeCell ref="E45:F45"/>
    <mergeCell ref="I45:J45"/>
    <mergeCell ref="E46:F46"/>
    <mergeCell ref="I46:J46"/>
    <mergeCell ref="D8:E8"/>
    <mergeCell ref="H8:I8"/>
    <mergeCell ref="C43:D43"/>
    <mergeCell ref="E43:F43"/>
    <mergeCell ref="G43:H43"/>
    <mergeCell ref="I43:J43"/>
    <mergeCell ref="K43:L43"/>
    <mergeCell ref="B38:C38"/>
    <mergeCell ref="D38:E38"/>
    <mergeCell ref="H38:I38"/>
    <mergeCell ref="L38:M38"/>
    <mergeCell ref="B34:C34"/>
    <mergeCell ref="D34:E34"/>
    <mergeCell ref="H34:I34"/>
    <mergeCell ref="L34:M34"/>
  </mergeCells>
  <conditionalFormatting sqref="I45">
    <cfRule type="cellIs" dxfId="69" priority="10" stopIfTrue="1" operator="lessThanOrEqual">
      <formula>-1</formula>
    </cfRule>
  </conditionalFormatting>
  <conditionalFormatting sqref="K44:M46">
    <cfRule type="cellIs" dxfId="68" priority="9" stopIfTrue="1" operator="lessThan">
      <formula>-1</formula>
    </cfRule>
  </conditionalFormatting>
  <conditionalFormatting sqref="I46">
    <cfRule type="cellIs" dxfId="67" priority="8" stopIfTrue="1" operator="lessThanOrEqual">
      <formula>-1</formula>
    </cfRule>
  </conditionalFormatting>
  <conditionalFormatting sqref="A9:A39">
    <cfRule type="expression" dxfId="66" priority="5">
      <formula>(ISODD(A9))</formula>
    </cfRule>
  </conditionalFormatting>
  <conditionalFormatting sqref="B9:C39">
    <cfRule type="cellIs" dxfId="65" priority="3" operator="equal">
      <formula>TODAY()</formula>
    </cfRule>
    <cfRule type="expression" dxfId="64" priority="4">
      <formula>(ISODD(A9))</formula>
    </cfRule>
  </conditionalFormatting>
  <conditionalFormatting sqref="D9:E39">
    <cfRule type="containsText" dxfId="63" priority="1" operator="containsText" text="söndag">
      <formula>NOT(ISERROR(SEARCH("söndag",D9)))</formula>
    </cfRule>
    <cfRule type="containsText" dxfId="62" priority="2" operator="containsText" text="lördag">
      <formula>NOT(ISERROR(SEARCH("lördag",D9)))</formula>
    </cfRule>
  </conditionalFormatting>
  <pageMargins left="0.59055118110236227" right="0.39370078740157483" top="0.39370078740157483" bottom="0.39370078740157483" header="0.19685039370078741" footer="0.19685039370078741"/>
  <pageSetup paperSize="9" orientation="portrait" horizontalDpi="4294967293" r:id="rId1"/>
  <headerFooter>
    <oddFooter>&amp;Lwww.vivekasfiffigamallar.se&amp;C&amp;A</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79998168889431442"/>
    <pageSetUpPr fitToPage="1"/>
  </sheetPr>
  <dimension ref="A1:AG47"/>
  <sheetViews>
    <sheetView showGridLines="0" zoomScaleNormal="100" workbookViewId="0">
      <pane xSplit="1" ySplit="8" topLeftCell="B9" activePane="bottomRight" state="frozen"/>
      <selection activeCell="G17" sqref="G17"/>
      <selection pane="topRight" activeCell="G17" sqref="G17"/>
      <selection pane="bottomLeft" activeCell="G17" sqref="G17"/>
      <selection pane="bottomRight" activeCell="B9" sqref="B9:C9"/>
    </sheetView>
  </sheetViews>
  <sheetFormatPr defaultColWidth="0" defaultRowHeight="12.75" zeroHeight="1" outlineLevelRow="1" outlineLevelCol="1" x14ac:dyDescent="0.2"/>
  <cols>
    <col min="1" max="1" width="5.140625" style="16" customWidth="1"/>
    <col min="2" max="2" width="6.42578125" style="17" customWidth="1"/>
    <col min="3" max="5" width="4.28515625" style="17" customWidth="1"/>
    <col min="6" max="11" width="4.28515625" customWidth="1"/>
    <col min="12" max="13" width="4.28515625" style="15" customWidth="1"/>
    <col min="14" max="14" width="7.7109375" style="15" hidden="1" customWidth="1" outlineLevel="1"/>
    <col min="15" max="15" width="3.5703125" style="15" customWidth="1" collapsed="1"/>
    <col min="16" max="16" width="4.28515625" bestFit="1" customWidth="1"/>
    <col min="17" max="17" width="3.5703125" customWidth="1"/>
    <col min="18" max="18" width="23.85546875" customWidth="1"/>
    <col min="19" max="19" width="3.7109375" style="15" customWidth="1"/>
    <col min="20" max="29" width="8.85546875" hidden="1" customWidth="1"/>
    <col min="30" max="33" width="0" hidden="1" customWidth="1"/>
    <col min="34" max="16384" width="8.85546875" hidden="1"/>
  </cols>
  <sheetData>
    <row r="1" spans="1:21" ht="23.25" outlineLevel="1" x14ac:dyDescent="0.35">
      <c r="A1" s="75" t="str">
        <f>Maj!A1:R1</f>
        <v>Företaget AB</v>
      </c>
      <c r="B1" s="76"/>
      <c r="C1" s="76"/>
      <c r="D1" s="76"/>
      <c r="E1" s="76"/>
      <c r="F1" s="76"/>
      <c r="G1" s="76"/>
      <c r="H1" s="76"/>
      <c r="I1" s="76"/>
      <c r="J1" s="76"/>
      <c r="K1" s="76"/>
      <c r="L1" s="76"/>
      <c r="M1" s="76"/>
      <c r="N1" s="76"/>
      <c r="O1" s="76"/>
      <c r="P1" s="76"/>
      <c r="Q1" s="76"/>
      <c r="R1" s="76"/>
    </row>
    <row r="2" spans="1:21" s="21" customFormat="1" ht="18" x14ac:dyDescent="0.2">
      <c r="A2" s="9" t="s">
        <v>20</v>
      </c>
      <c r="B2" s="18"/>
      <c r="C2" s="18"/>
      <c r="D2" s="18"/>
      <c r="E2" s="18"/>
      <c r="F2" s="10"/>
      <c r="G2" s="11"/>
      <c r="H2" s="19"/>
      <c r="I2"/>
      <c r="J2" s="14"/>
      <c r="K2" s="14"/>
      <c r="N2" s="20"/>
      <c r="O2" s="12"/>
      <c r="P2" s="19"/>
      <c r="Q2" s="77" t="str">
        <f ca="1">MID(CELL("filename",A1),FIND("]",CELL("filename",A1))+1,255)</f>
        <v>Juni</v>
      </c>
      <c r="R2" s="78"/>
      <c r="S2" s="20"/>
    </row>
    <row r="3" spans="1:21" s="21" customFormat="1" ht="15.75" x14ac:dyDescent="0.2">
      <c r="A3" s="24" t="s">
        <v>0</v>
      </c>
      <c r="B3" s="18"/>
      <c r="C3" s="18"/>
      <c r="D3" s="18"/>
      <c r="E3" s="18"/>
      <c r="F3" s="25"/>
      <c r="Q3" s="13"/>
      <c r="R3" s="14"/>
      <c r="U3" s="20"/>
    </row>
    <row r="4" spans="1:21" s="21" customFormat="1" ht="15.75" x14ac:dyDescent="0.2">
      <c r="A4" s="22" t="s">
        <v>2</v>
      </c>
      <c r="B4" s="122" t="str">
        <f>Maj!B4:H4</f>
        <v>Förnamn Efternamn</v>
      </c>
      <c r="C4" s="123"/>
      <c r="D4" s="123"/>
      <c r="E4" s="123"/>
      <c r="F4" s="123"/>
      <c r="G4" s="123"/>
      <c r="H4" s="124"/>
      <c r="I4" s="14"/>
      <c r="J4" s="12" t="s">
        <v>1</v>
      </c>
      <c r="L4" s="109">
        <f>Maj!L4:M4</f>
        <v>1</v>
      </c>
      <c r="M4" s="110"/>
      <c r="N4" s="20"/>
      <c r="O4" s="20"/>
      <c r="U4" s="20"/>
    </row>
    <row r="5" spans="1:21" s="21" customFormat="1" ht="15.75" x14ac:dyDescent="0.2">
      <c r="A5" s="24"/>
      <c r="B5" s="18"/>
      <c r="C5" s="18"/>
      <c r="D5" s="18"/>
      <c r="E5" s="18"/>
      <c r="F5" s="25"/>
      <c r="Q5" s="13"/>
      <c r="R5" s="14"/>
      <c r="U5" s="20"/>
    </row>
    <row r="6" spans="1:21" s="21" customFormat="1" ht="13.9" customHeight="1" x14ac:dyDescent="0.2">
      <c r="A6" s="24"/>
      <c r="B6" s="18"/>
      <c r="C6" s="18"/>
      <c r="D6" s="18"/>
      <c r="E6" s="18"/>
      <c r="F6" s="27"/>
      <c r="G6" s="27"/>
      <c r="L6" s="20"/>
      <c r="M6" s="20"/>
      <c r="N6" s="28" t="s">
        <v>10</v>
      </c>
      <c r="Q6" s="27"/>
      <c r="S6" s="20"/>
    </row>
    <row r="7" spans="1:21" ht="22.9" customHeight="1" x14ac:dyDescent="0.2">
      <c r="F7" s="106" t="s">
        <v>26</v>
      </c>
      <c r="G7" s="111"/>
      <c r="H7" s="106" t="s">
        <v>24</v>
      </c>
      <c r="I7" s="107"/>
      <c r="J7" s="104" t="s">
        <v>27</v>
      </c>
      <c r="K7" s="104"/>
      <c r="L7" s="70" t="s">
        <v>30</v>
      </c>
      <c r="M7" s="71"/>
      <c r="N7" s="29">
        <f>Maj!N39</f>
        <v>795</v>
      </c>
      <c r="O7" s="104" t="s">
        <v>25</v>
      </c>
      <c r="P7" s="104"/>
    </row>
    <row r="8" spans="1:21" ht="18" customHeight="1" x14ac:dyDescent="0.2">
      <c r="A8" s="43" t="s">
        <v>28</v>
      </c>
      <c r="B8" s="105" t="s">
        <v>9</v>
      </c>
      <c r="C8" s="99"/>
      <c r="D8" s="100" t="s">
        <v>6</v>
      </c>
      <c r="E8" s="101"/>
      <c r="F8" s="36" t="s">
        <v>3</v>
      </c>
      <c r="G8" s="36" t="s">
        <v>4</v>
      </c>
      <c r="H8" s="108" t="s">
        <v>7</v>
      </c>
      <c r="I8" s="107"/>
      <c r="J8" s="36" t="s">
        <v>3</v>
      </c>
      <c r="K8" s="36" t="s">
        <v>4</v>
      </c>
      <c r="L8" s="72" t="s">
        <v>31</v>
      </c>
      <c r="M8" s="73"/>
      <c r="N8" s="34" t="s">
        <v>8</v>
      </c>
      <c r="O8" s="35" t="s">
        <v>3</v>
      </c>
      <c r="P8" s="35" t="s">
        <v>4</v>
      </c>
      <c r="Q8" s="83" t="s">
        <v>21</v>
      </c>
      <c r="R8" s="84"/>
    </row>
    <row r="9" spans="1:21" s="21" customFormat="1" ht="17.45" customHeight="1" x14ac:dyDescent="0.2">
      <c r="A9" s="42">
        <f t="shared" ref="A9:A38" si="0">WEEKNUM(B9,21)</f>
        <v>22</v>
      </c>
      <c r="B9" s="98">
        <v>45444</v>
      </c>
      <c r="C9" s="99"/>
      <c r="D9" s="96" t="str">
        <f>TEXT(B9, "dddd")</f>
        <v>lördag</v>
      </c>
      <c r="E9" s="97"/>
      <c r="F9" s="44"/>
      <c r="G9" s="44"/>
      <c r="H9" s="94"/>
      <c r="I9" s="95"/>
      <c r="J9" s="44"/>
      <c r="K9" s="44"/>
      <c r="L9" s="79">
        <f>IF(ISNUMBER(J9),60*(J9-F9)+K9-G9-Januari!$E$46-H9-$I$46*$L$47,)</f>
        <v>0</v>
      </c>
      <c r="M9" s="80"/>
      <c r="N9" s="45">
        <f>L9+N7</f>
        <v>795</v>
      </c>
      <c r="O9" s="46">
        <f>TRUNC(N9/60)</f>
        <v>13</v>
      </c>
      <c r="P9" s="46">
        <f>N9-O9*60</f>
        <v>15</v>
      </c>
      <c r="Q9" s="74"/>
      <c r="R9" s="74"/>
      <c r="S9" s="20"/>
    </row>
    <row r="10" spans="1:21" s="21" customFormat="1" ht="17.45" customHeight="1" x14ac:dyDescent="0.2">
      <c r="A10" s="42">
        <f t="shared" si="0"/>
        <v>22</v>
      </c>
      <c r="B10" s="98">
        <v>45445</v>
      </c>
      <c r="C10" s="99"/>
      <c r="D10" s="96" t="str">
        <f t="shared" ref="D10:D38" si="1">TEXT(B10, "dddd")</f>
        <v>söndag</v>
      </c>
      <c r="E10" s="97"/>
      <c r="F10" s="47"/>
      <c r="G10" s="47"/>
      <c r="H10" s="94"/>
      <c r="I10" s="95"/>
      <c r="J10" s="47"/>
      <c r="K10" s="47"/>
      <c r="L10" s="79">
        <f>IF(ISNUMBER(J10),60*(J10-F10)+K10-G10-Januari!$E$46-H10-$I$46*$L$47,)</f>
        <v>0</v>
      </c>
      <c r="M10" s="80"/>
      <c r="N10" s="45">
        <f>N9+L10</f>
        <v>795</v>
      </c>
      <c r="O10" s="46">
        <f t="shared" ref="O10:O38" si="2">TRUNC(N10/60)</f>
        <v>13</v>
      </c>
      <c r="P10" s="46">
        <f t="shared" ref="P10:P38" si="3">N10-O10*60</f>
        <v>15</v>
      </c>
      <c r="Q10" s="74"/>
      <c r="R10" s="74"/>
      <c r="S10" s="20"/>
    </row>
    <row r="11" spans="1:21" s="21" customFormat="1" ht="17.45" customHeight="1" x14ac:dyDescent="0.2">
      <c r="A11" s="42">
        <f t="shared" si="0"/>
        <v>23</v>
      </c>
      <c r="B11" s="98">
        <v>45446</v>
      </c>
      <c r="C11" s="99"/>
      <c r="D11" s="96" t="str">
        <f t="shared" si="1"/>
        <v>måndag</v>
      </c>
      <c r="E11" s="97"/>
      <c r="F11" s="44"/>
      <c r="G11" s="44"/>
      <c r="H11" s="94"/>
      <c r="I11" s="95"/>
      <c r="J11" s="44"/>
      <c r="K11" s="44"/>
      <c r="L11" s="79">
        <f>IF(ISNUMBER(J11),60*(J11-F11)+K11-G11-Januari!$E$46-H11-$I$46*$L$47,)</f>
        <v>0</v>
      </c>
      <c r="M11" s="80"/>
      <c r="N11" s="45">
        <f t="shared" ref="N11:N38" si="4">N10+L11</f>
        <v>795</v>
      </c>
      <c r="O11" s="46">
        <f t="shared" si="2"/>
        <v>13</v>
      </c>
      <c r="P11" s="46">
        <f t="shared" si="3"/>
        <v>15</v>
      </c>
      <c r="Q11" s="74"/>
      <c r="R11" s="74"/>
      <c r="S11" s="20"/>
    </row>
    <row r="12" spans="1:21" s="21" customFormat="1" ht="17.45" customHeight="1" x14ac:dyDescent="0.2">
      <c r="A12" s="42">
        <f t="shared" si="0"/>
        <v>23</v>
      </c>
      <c r="B12" s="98">
        <v>45447</v>
      </c>
      <c r="C12" s="99"/>
      <c r="D12" s="96" t="str">
        <f t="shared" si="1"/>
        <v>tisdag</v>
      </c>
      <c r="E12" s="97"/>
      <c r="F12" s="44"/>
      <c r="G12" s="44"/>
      <c r="H12" s="94"/>
      <c r="I12" s="95"/>
      <c r="J12" s="44"/>
      <c r="K12" s="44"/>
      <c r="L12" s="79">
        <f>IF(ISNUMBER(J12),60*(J12-F12)+K12-G12-Januari!$E$46-H12-$I$46*$L$47,)</f>
        <v>0</v>
      </c>
      <c r="M12" s="80"/>
      <c r="N12" s="45">
        <f t="shared" si="4"/>
        <v>795</v>
      </c>
      <c r="O12" s="46">
        <f t="shared" si="2"/>
        <v>13</v>
      </c>
      <c r="P12" s="46">
        <f t="shared" si="3"/>
        <v>15</v>
      </c>
      <c r="Q12" s="74"/>
      <c r="R12" s="74"/>
      <c r="S12" s="20"/>
    </row>
    <row r="13" spans="1:21" s="21" customFormat="1" ht="17.45" customHeight="1" x14ac:dyDescent="0.2">
      <c r="A13" s="42">
        <f t="shared" si="0"/>
        <v>23</v>
      </c>
      <c r="B13" s="98">
        <v>45448</v>
      </c>
      <c r="C13" s="99"/>
      <c r="D13" s="96" t="str">
        <f t="shared" si="1"/>
        <v>onsdag</v>
      </c>
      <c r="E13" s="97"/>
      <c r="F13" s="44"/>
      <c r="G13" s="44"/>
      <c r="H13" s="94"/>
      <c r="I13" s="95"/>
      <c r="J13" s="44"/>
      <c r="K13" s="44"/>
      <c r="L13" s="79">
        <f>IF(ISNUMBER(J13),60*(J13-F13)+K13-G13-Januari!$E$46-H13-$I$46*$L$47,)</f>
        <v>0</v>
      </c>
      <c r="M13" s="80"/>
      <c r="N13" s="45">
        <f t="shared" si="4"/>
        <v>795</v>
      </c>
      <c r="O13" s="46">
        <f t="shared" si="2"/>
        <v>13</v>
      </c>
      <c r="P13" s="46">
        <f t="shared" si="3"/>
        <v>15</v>
      </c>
      <c r="Q13" s="74"/>
      <c r="R13" s="74"/>
      <c r="S13" s="20"/>
    </row>
    <row r="14" spans="1:21" s="21" customFormat="1" ht="17.45" customHeight="1" x14ac:dyDescent="0.2">
      <c r="A14" s="42">
        <f t="shared" si="0"/>
        <v>23</v>
      </c>
      <c r="B14" s="98">
        <v>45449</v>
      </c>
      <c r="C14" s="99"/>
      <c r="D14" s="102" t="str">
        <f t="shared" si="1"/>
        <v>torsdag</v>
      </c>
      <c r="E14" s="103"/>
      <c r="F14" s="44"/>
      <c r="G14" s="44"/>
      <c r="H14" s="94"/>
      <c r="I14" s="95"/>
      <c r="J14" s="44"/>
      <c r="K14" s="44"/>
      <c r="L14" s="79">
        <f>IF(ISNUMBER(J14),60*(J14-F14)+K14-G14-Januari!$E$46-H14-$I$46*$L$47,)</f>
        <v>0</v>
      </c>
      <c r="M14" s="80"/>
      <c r="N14" s="45">
        <f t="shared" si="4"/>
        <v>795</v>
      </c>
      <c r="O14" s="46">
        <f t="shared" si="2"/>
        <v>13</v>
      </c>
      <c r="P14" s="46">
        <f t="shared" si="3"/>
        <v>15</v>
      </c>
      <c r="Q14" s="74"/>
      <c r="R14" s="74"/>
      <c r="S14" s="20"/>
    </row>
    <row r="15" spans="1:21" s="21" customFormat="1" ht="17.45" customHeight="1" x14ac:dyDescent="0.2">
      <c r="A15" s="42">
        <f t="shared" si="0"/>
        <v>23</v>
      </c>
      <c r="B15" s="98">
        <v>45450</v>
      </c>
      <c r="C15" s="99"/>
      <c r="D15" s="96" t="str">
        <f t="shared" si="1"/>
        <v>fredag</v>
      </c>
      <c r="E15" s="97"/>
      <c r="F15" s="44"/>
      <c r="G15" s="44"/>
      <c r="H15" s="94"/>
      <c r="I15" s="95"/>
      <c r="J15" s="44"/>
      <c r="K15" s="44"/>
      <c r="L15" s="79">
        <f>IF(ISNUMBER(J15),60*(J15-F15)+K15-G15-Januari!$E$46-H15-$I$46*$L$47,)</f>
        <v>0</v>
      </c>
      <c r="M15" s="80"/>
      <c r="N15" s="45">
        <f t="shared" si="4"/>
        <v>795</v>
      </c>
      <c r="O15" s="46">
        <f t="shared" si="2"/>
        <v>13</v>
      </c>
      <c r="P15" s="46">
        <f t="shared" si="3"/>
        <v>15</v>
      </c>
      <c r="Q15" s="74"/>
      <c r="R15" s="74"/>
      <c r="S15" s="20"/>
    </row>
    <row r="16" spans="1:21" s="21" customFormat="1" ht="17.45" customHeight="1" x14ac:dyDescent="0.2">
      <c r="A16" s="42">
        <f t="shared" si="0"/>
        <v>23</v>
      </c>
      <c r="B16" s="98">
        <v>45451</v>
      </c>
      <c r="C16" s="99"/>
      <c r="D16" s="96" t="str">
        <f t="shared" si="1"/>
        <v>lördag</v>
      </c>
      <c r="E16" s="97"/>
      <c r="F16" s="44"/>
      <c r="G16" s="44"/>
      <c r="H16" s="94"/>
      <c r="I16" s="95"/>
      <c r="J16" s="44"/>
      <c r="K16" s="44"/>
      <c r="L16" s="79">
        <f>IF(ISNUMBER(J16),60*(J16-F16)+K16-G16-Januari!$E$46-H16-$I$46*$L$47,)</f>
        <v>0</v>
      </c>
      <c r="M16" s="80"/>
      <c r="N16" s="45">
        <f t="shared" si="4"/>
        <v>795</v>
      </c>
      <c r="O16" s="46">
        <f t="shared" si="2"/>
        <v>13</v>
      </c>
      <c r="P16" s="46">
        <f t="shared" si="3"/>
        <v>15</v>
      </c>
      <c r="Q16" s="74"/>
      <c r="R16" s="74"/>
      <c r="S16" s="20"/>
    </row>
    <row r="17" spans="1:19" s="21" customFormat="1" ht="17.45" customHeight="1" x14ac:dyDescent="0.2">
      <c r="A17" s="42">
        <f t="shared" si="0"/>
        <v>23</v>
      </c>
      <c r="B17" s="98">
        <v>45452</v>
      </c>
      <c r="C17" s="99"/>
      <c r="D17" s="96" t="str">
        <f t="shared" si="1"/>
        <v>söndag</v>
      </c>
      <c r="E17" s="97"/>
      <c r="F17" s="44"/>
      <c r="G17" s="44"/>
      <c r="H17" s="94"/>
      <c r="I17" s="95"/>
      <c r="J17" s="44"/>
      <c r="K17" s="44"/>
      <c r="L17" s="79">
        <f>IF(ISNUMBER(J17),60*(J17-F17)+K17-G17-Januari!$E$46-H17-$I$46*$L$47,)</f>
        <v>0</v>
      </c>
      <c r="M17" s="80"/>
      <c r="N17" s="45">
        <f t="shared" si="4"/>
        <v>795</v>
      </c>
      <c r="O17" s="46">
        <f t="shared" si="2"/>
        <v>13</v>
      </c>
      <c r="P17" s="46">
        <f t="shared" si="3"/>
        <v>15</v>
      </c>
      <c r="Q17" s="74"/>
      <c r="R17" s="74"/>
      <c r="S17" s="20"/>
    </row>
    <row r="18" spans="1:19" s="21" customFormat="1" ht="17.45" customHeight="1" x14ac:dyDescent="0.2">
      <c r="A18" s="42">
        <f t="shared" si="0"/>
        <v>24</v>
      </c>
      <c r="B18" s="98">
        <v>45453</v>
      </c>
      <c r="C18" s="99"/>
      <c r="D18" s="96" t="str">
        <f t="shared" si="1"/>
        <v>måndag</v>
      </c>
      <c r="E18" s="97"/>
      <c r="F18" s="44"/>
      <c r="G18" s="44"/>
      <c r="H18" s="94"/>
      <c r="I18" s="95"/>
      <c r="J18" s="44"/>
      <c r="K18" s="44"/>
      <c r="L18" s="79">
        <f>IF(ISNUMBER(J18),60*(J18-F18)+K18-G18-Januari!$E$46-H18-$I$46*$L$47,)</f>
        <v>0</v>
      </c>
      <c r="M18" s="80"/>
      <c r="N18" s="45">
        <f t="shared" si="4"/>
        <v>795</v>
      </c>
      <c r="O18" s="46">
        <f t="shared" si="2"/>
        <v>13</v>
      </c>
      <c r="P18" s="46">
        <f t="shared" si="3"/>
        <v>15</v>
      </c>
      <c r="Q18" s="74"/>
      <c r="R18" s="74"/>
      <c r="S18" s="20"/>
    </row>
    <row r="19" spans="1:19" s="21" customFormat="1" ht="17.45" customHeight="1" x14ac:dyDescent="0.2">
      <c r="A19" s="42">
        <f t="shared" si="0"/>
        <v>24</v>
      </c>
      <c r="B19" s="98">
        <v>45454</v>
      </c>
      <c r="C19" s="99"/>
      <c r="D19" s="96" t="str">
        <f t="shared" si="1"/>
        <v>tisdag</v>
      </c>
      <c r="E19" s="97"/>
      <c r="F19" s="44"/>
      <c r="G19" s="44"/>
      <c r="H19" s="94"/>
      <c r="I19" s="95"/>
      <c r="J19" s="44"/>
      <c r="K19" s="44"/>
      <c r="L19" s="79">
        <f>IF(ISNUMBER(J19),60*(J19-F19)+K19-G19-Januari!$E$46-H19-$I$46*$L$47,)</f>
        <v>0</v>
      </c>
      <c r="M19" s="80"/>
      <c r="N19" s="45">
        <f t="shared" si="4"/>
        <v>795</v>
      </c>
      <c r="O19" s="46">
        <f t="shared" si="2"/>
        <v>13</v>
      </c>
      <c r="P19" s="46">
        <f t="shared" si="3"/>
        <v>15</v>
      </c>
      <c r="Q19" s="74"/>
      <c r="R19" s="74"/>
      <c r="S19" s="20"/>
    </row>
    <row r="20" spans="1:19" s="21" customFormat="1" ht="17.45" customHeight="1" x14ac:dyDescent="0.2">
      <c r="A20" s="42">
        <f t="shared" si="0"/>
        <v>24</v>
      </c>
      <c r="B20" s="98">
        <v>45455</v>
      </c>
      <c r="C20" s="99"/>
      <c r="D20" s="96" t="str">
        <f t="shared" si="1"/>
        <v>onsdag</v>
      </c>
      <c r="E20" s="97"/>
      <c r="F20" s="44"/>
      <c r="G20" s="44"/>
      <c r="H20" s="94"/>
      <c r="I20" s="95"/>
      <c r="J20" s="44"/>
      <c r="K20" s="44"/>
      <c r="L20" s="79">
        <f>IF(ISNUMBER(J20),60*(J20-F20)+K20-G20-Januari!$E$46-H20-$I$46*$L$47,)</f>
        <v>0</v>
      </c>
      <c r="M20" s="80"/>
      <c r="N20" s="45">
        <f t="shared" si="4"/>
        <v>795</v>
      </c>
      <c r="O20" s="46">
        <f t="shared" si="2"/>
        <v>13</v>
      </c>
      <c r="P20" s="46">
        <f t="shared" si="3"/>
        <v>15</v>
      </c>
      <c r="Q20" s="74"/>
      <c r="R20" s="74"/>
      <c r="S20" s="20"/>
    </row>
    <row r="21" spans="1:19" s="21" customFormat="1" ht="17.45" customHeight="1" x14ac:dyDescent="0.2">
      <c r="A21" s="42">
        <f t="shared" si="0"/>
        <v>24</v>
      </c>
      <c r="B21" s="98">
        <v>45456</v>
      </c>
      <c r="C21" s="99"/>
      <c r="D21" s="96" t="str">
        <f t="shared" si="1"/>
        <v>torsdag</v>
      </c>
      <c r="E21" s="97"/>
      <c r="F21" s="44"/>
      <c r="G21" s="44"/>
      <c r="H21" s="94"/>
      <c r="I21" s="95"/>
      <c r="J21" s="44"/>
      <c r="K21" s="44"/>
      <c r="L21" s="79">
        <f>IF(ISNUMBER(J21),60*(J21-F21)+K21-G21-Januari!$E$46-H21-$I$46*$L$47,)</f>
        <v>0</v>
      </c>
      <c r="M21" s="80"/>
      <c r="N21" s="45">
        <f t="shared" si="4"/>
        <v>795</v>
      </c>
      <c r="O21" s="46">
        <f t="shared" si="2"/>
        <v>13</v>
      </c>
      <c r="P21" s="46">
        <f t="shared" si="3"/>
        <v>15</v>
      </c>
      <c r="Q21" s="74"/>
      <c r="R21" s="74"/>
      <c r="S21" s="20"/>
    </row>
    <row r="22" spans="1:19" s="21" customFormat="1" ht="17.45" customHeight="1" x14ac:dyDescent="0.2">
      <c r="A22" s="42">
        <f t="shared" si="0"/>
        <v>24</v>
      </c>
      <c r="B22" s="98">
        <v>45457</v>
      </c>
      <c r="C22" s="99"/>
      <c r="D22" s="96" t="str">
        <f t="shared" si="1"/>
        <v>fredag</v>
      </c>
      <c r="E22" s="97"/>
      <c r="F22" s="44"/>
      <c r="G22" s="44"/>
      <c r="H22" s="94"/>
      <c r="I22" s="95"/>
      <c r="J22" s="44"/>
      <c r="K22" s="44"/>
      <c r="L22" s="79">
        <f>IF(ISNUMBER(J22),60*(J22-F22)+K22-G22-Januari!$E$46-H22-$I$46*$L$47,)</f>
        <v>0</v>
      </c>
      <c r="M22" s="80"/>
      <c r="N22" s="45">
        <f t="shared" si="4"/>
        <v>795</v>
      </c>
      <c r="O22" s="46">
        <f t="shared" si="2"/>
        <v>13</v>
      </c>
      <c r="P22" s="46">
        <f t="shared" si="3"/>
        <v>15</v>
      </c>
      <c r="Q22" s="74"/>
      <c r="R22" s="74"/>
      <c r="S22" s="20"/>
    </row>
    <row r="23" spans="1:19" s="21" customFormat="1" ht="17.45" customHeight="1" x14ac:dyDescent="0.2">
      <c r="A23" s="42">
        <f t="shared" si="0"/>
        <v>24</v>
      </c>
      <c r="B23" s="98">
        <v>45458</v>
      </c>
      <c r="C23" s="99"/>
      <c r="D23" s="96" t="str">
        <f t="shared" si="1"/>
        <v>lördag</v>
      </c>
      <c r="E23" s="97"/>
      <c r="F23" s="44"/>
      <c r="G23" s="44"/>
      <c r="H23" s="94"/>
      <c r="I23" s="95"/>
      <c r="J23" s="44"/>
      <c r="K23" s="44"/>
      <c r="L23" s="79">
        <f>IF(ISNUMBER(J23),60*(J23-F23)+K23-G23-Januari!$E$46-H23-$I$46*$L$47,)</f>
        <v>0</v>
      </c>
      <c r="M23" s="80"/>
      <c r="N23" s="45">
        <f t="shared" si="4"/>
        <v>795</v>
      </c>
      <c r="O23" s="46">
        <f t="shared" si="2"/>
        <v>13</v>
      </c>
      <c r="P23" s="46">
        <f t="shared" si="3"/>
        <v>15</v>
      </c>
      <c r="Q23" s="74"/>
      <c r="R23" s="74"/>
      <c r="S23" s="20"/>
    </row>
    <row r="24" spans="1:19" s="21" customFormat="1" ht="17.45" customHeight="1" x14ac:dyDescent="0.2">
      <c r="A24" s="42">
        <f t="shared" si="0"/>
        <v>24</v>
      </c>
      <c r="B24" s="98">
        <v>45459</v>
      </c>
      <c r="C24" s="99"/>
      <c r="D24" s="96" t="str">
        <f t="shared" si="1"/>
        <v>söndag</v>
      </c>
      <c r="E24" s="97"/>
      <c r="F24" s="44"/>
      <c r="G24" s="44"/>
      <c r="H24" s="94"/>
      <c r="I24" s="95"/>
      <c r="J24" s="44"/>
      <c r="K24" s="44"/>
      <c r="L24" s="79">
        <f>IF(ISNUMBER(J24),60*(J24-F24)+K24-G24-Januari!$E$46-H24-$I$46*$L$47,)</f>
        <v>0</v>
      </c>
      <c r="M24" s="80"/>
      <c r="N24" s="45">
        <f t="shared" si="4"/>
        <v>795</v>
      </c>
      <c r="O24" s="46">
        <f t="shared" si="2"/>
        <v>13</v>
      </c>
      <c r="P24" s="46">
        <f t="shared" si="3"/>
        <v>15</v>
      </c>
      <c r="Q24" s="74"/>
      <c r="R24" s="74"/>
      <c r="S24" s="20"/>
    </row>
    <row r="25" spans="1:19" s="21" customFormat="1" ht="17.45" customHeight="1" x14ac:dyDescent="0.2">
      <c r="A25" s="42">
        <f t="shared" si="0"/>
        <v>25</v>
      </c>
      <c r="B25" s="98">
        <v>45460</v>
      </c>
      <c r="C25" s="99"/>
      <c r="D25" s="96" t="str">
        <f t="shared" si="1"/>
        <v>måndag</v>
      </c>
      <c r="E25" s="97"/>
      <c r="F25" s="44"/>
      <c r="G25" s="44"/>
      <c r="H25" s="94"/>
      <c r="I25" s="95"/>
      <c r="J25" s="44"/>
      <c r="K25" s="44"/>
      <c r="L25" s="79">
        <f>IF(ISNUMBER(J25),60*(J25-F25)+K25-G25-Januari!$E$46-H25-$I$46*$L$47,)</f>
        <v>0</v>
      </c>
      <c r="M25" s="80"/>
      <c r="N25" s="45">
        <f t="shared" si="4"/>
        <v>795</v>
      </c>
      <c r="O25" s="46">
        <f t="shared" si="2"/>
        <v>13</v>
      </c>
      <c r="P25" s="46">
        <f t="shared" si="3"/>
        <v>15</v>
      </c>
      <c r="Q25" s="74"/>
      <c r="R25" s="74"/>
      <c r="S25" s="20"/>
    </row>
    <row r="26" spans="1:19" s="21" customFormat="1" ht="17.45" customHeight="1" x14ac:dyDescent="0.2">
      <c r="A26" s="42">
        <f t="shared" si="0"/>
        <v>25</v>
      </c>
      <c r="B26" s="98">
        <v>45461</v>
      </c>
      <c r="C26" s="99"/>
      <c r="D26" s="96" t="str">
        <f t="shared" si="1"/>
        <v>tisdag</v>
      </c>
      <c r="E26" s="97"/>
      <c r="F26" s="44"/>
      <c r="G26" s="44"/>
      <c r="H26" s="94"/>
      <c r="I26" s="95"/>
      <c r="J26" s="44"/>
      <c r="K26" s="44"/>
      <c r="L26" s="79">
        <f>IF(ISNUMBER(J26),60*(J26-F26)+K26-G26-Januari!$E$46-H26-$I$46*$L$47,)</f>
        <v>0</v>
      </c>
      <c r="M26" s="80"/>
      <c r="N26" s="45">
        <f t="shared" si="4"/>
        <v>795</v>
      </c>
      <c r="O26" s="46">
        <f t="shared" si="2"/>
        <v>13</v>
      </c>
      <c r="P26" s="46">
        <f t="shared" si="3"/>
        <v>15</v>
      </c>
      <c r="Q26" s="74"/>
      <c r="R26" s="74"/>
      <c r="S26" s="20"/>
    </row>
    <row r="27" spans="1:19" s="21" customFormat="1" ht="17.45" customHeight="1" x14ac:dyDescent="0.2">
      <c r="A27" s="42">
        <f t="shared" si="0"/>
        <v>25</v>
      </c>
      <c r="B27" s="98">
        <v>45462</v>
      </c>
      <c r="C27" s="99"/>
      <c r="D27" s="96" t="str">
        <f t="shared" si="1"/>
        <v>onsdag</v>
      </c>
      <c r="E27" s="97"/>
      <c r="F27" s="44"/>
      <c r="G27" s="44"/>
      <c r="H27" s="94"/>
      <c r="I27" s="95"/>
      <c r="J27" s="44"/>
      <c r="K27" s="44"/>
      <c r="L27" s="79">
        <f>IF(ISNUMBER(J27),60*(J27-F27)+K27-G27-Januari!$E$46-H27-$I$46*$L$47,)</f>
        <v>0</v>
      </c>
      <c r="M27" s="80"/>
      <c r="N27" s="45">
        <f t="shared" si="4"/>
        <v>795</v>
      </c>
      <c r="O27" s="46">
        <f t="shared" si="2"/>
        <v>13</v>
      </c>
      <c r="P27" s="46">
        <f t="shared" si="3"/>
        <v>15</v>
      </c>
      <c r="Q27" s="74"/>
      <c r="R27" s="74"/>
      <c r="S27" s="20"/>
    </row>
    <row r="28" spans="1:19" s="21" customFormat="1" ht="17.45" customHeight="1" x14ac:dyDescent="0.2">
      <c r="A28" s="42">
        <f t="shared" si="0"/>
        <v>25</v>
      </c>
      <c r="B28" s="98">
        <v>45463</v>
      </c>
      <c r="C28" s="99"/>
      <c r="D28" s="96" t="str">
        <f t="shared" si="1"/>
        <v>torsdag</v>
      </c>
      <c r="E28" s="97"/>
      <c r="F28" s="44"/>
      <c r="G28" s="44"/>
      <c r="H28" s="94"/>
      <c r="I28" s="95"/>
      <c r="J28" s="44"/>
      <c r="K28" s="44"/>
      <c r="L28" s="79">
        <f>IF(ISNUMBER(J28),60*(J28-F28)+K28-G28-Januari!$E$46-H28-$I$46*$L$47,)</f>
        <v>0</v>
      </c>
      <c r="M28" s="80"/>
      <c r="N28" s="45">
        <f t="shared" si="4"/>
        <v>795</v>
      </c>
      <c r="O28" s="46">
        <f t="shared" si="2"/>
        <v>13</v>
      </c>
      <c r="P28" s="46">
        <f t="shared" si="3"/>
        <v>15</v>
      </c>
      <c r="Q28" s="74"/>
      <c r="R28" s="74"/>
      <c r="S28" s="20"/>
    </row>
    <row r="29" spans="1:19" s="21" customFormat="1" ht="17.45" customHeight="1" x14ac:dyDescent="0.2">
      <c r="A29" s="42">
        <f t="shared" si="0"/>
        <v>25</v>
      </c>
      <c r="B29" s="98">
        <v>45464</v>
      </c>
      <c r="C29" s="99"/>
      <c r="D29" s="134" t="str">
        <f t="shared" si="1"/>
        <v>fredag</v>
      </c>
      <c r="E29" s="135"/>
      <c r="F29" s="44"/>
      <c r="G29" s="44"/>
      <c r="H29" s="94"/>
      <c r="I29" s="95"/>
      <c r="J29" s="44"/>
      <c r="K29" s="44"/>
      <c r="L29" s="79">
        <f>IF(ISNUMBER(J29),60*(J29-F29)+K29-G29-Januari!$E$46-H29-$I$46*$L$47,)</f>
        <v>0</v>
      </c>
      <c r="M29" s="80"/>
      <c r="N29" s="45">
        <f t="shared" si="4"/>
        <v>795</v>
      </c>
      <c r="O29" s="46">
        <f t="shared" si="2"/>
        <v>13</v>
      </c>
      <c r="P29" s="46">
        <f t="shared" si="3"/>
        <v>15</v>
      </c>
      <c r="Q29" s="74"/>
      <c r="R29" s="74"/>
      <c r="S29" s="20"/>
    </row>
    <row r="30" spans="1:19" s="21" customFormat="1" ht="17.45" customHeight="1" x14ac:dyDescent="0.2">
      <c r="A30" s="42">
        <f t="shared" si="0"/>
        <v>25</v>
      </c>
      <c r="B30" s="98">
        <v>45465</v>
      </c>
      <c r="C30" s="99"/>
      <c r="D30" s="96" t="str">
        <f t="shared" si="1"/>
        <v>lördag</v>
      </c>
      <c r="E30" s="97"/>
      <c r="F30" s="44"/>
      <c r="G30" s="44"/>
      <c r="H30" s="94"/>
      <c r="I30" s="95"/>
      <c r="J30" s="44"/>
      <c r="K30" s="44"/>
      <c r="L30" s="79">
        <f>IF(ISNUMBER(J30),60*(J30-F30)+K30-G30-Januari!$E$46-H30-$I$46*$L$47,)</f>
        <v>0</v>
      </c>
      <c r="M30" s="80"/>
      <c r="N30" s="45">
        <f t="shared" si="4"/>
        <v>795</v>
      </c>
      <c r="O30" s="46">
        <f t="shared" si="2"/>
        <v>13</v>
      </c>
      <c r="P30" s="46">
        <f t="shared" si="3"/>
        <v>15</v>
      </c>
      <c r="Q30" s="74"/>
      <c r="R30" s="74"/>
      <c r="S30" s="20"/>
    </row>
    <row r="31" spans="1:19" s="21" customFormat="1" ht="17.45" customHeight="1" x14ac:dyDescent="0.2">
      <c r="A31" s="42">
        <f t="shared" si="0"/>
        <v>25</v>
      </c>
      <c r="B31" s="98">
        <v>45466</v>
      </c>
      <c r="C31" s="99"/>
      <c r="D31" s="96" t="str">
        <f t="shared" si="1"/>
        <v>söndag</v>
      </c>
      <c r="E31" s="97"/>
      <c r="F31" s="44"/>
      <c r="G31" s="44"/>
      <c r="H31" s="94"/>
      <c r="I31" s="95"/>
      <c r="J31" s="44"/>
      <c r="K31" s="44"/>
      <c r="L31" s="79">
        <f>IF(ISNUMBER(J31),60*(J31-F31)+K31-G31-Januari!$E$46-H31-$I$46*$L$47,)</f>
        <v>0</v>
      </c>
      <c r="M31" s="80"/>
      <c r="N31" s="45">
        <f t="shared" si="4"/>
        <v>795</v>
      </c>
      <c r="O31" s="46">
        <f t="shared" si="2"/>
        <v>13</v>
      </c>
      <c r="P31" s="46">
        <f t="shared" si="3"/>
        <v>15</v>
      </c>
      <c r="Q31" s="74"/>
      <c r="R31" s="74"/>
      <c r="S31" s="20"/>
    </row>
    <row r="32" spans="1:19" s="21" customFormat="1" ht="17.45" customHeight="1" x14ac:dyDescent="0.2">
      <c r="A32" s="42">
        <f t="shared" si="0"/>
        <v>26</v>
      </c>
      <c r="B32" s="98">
        <v>45467</v>
      </c>
      <c r="C32" s="99"/>
      <c r="D32" s="134" t="str">
        <f t="shared" si="1"/>
        <v>måndag</v>
      </c>
      <c r="E32" s="135"/>
      <c r="F32" s="44"/>
      <c r="G32" s="44"/>
      <c r="H32" s="94"/>
      <c r="I32" s="95"/>
      <c r="J32" s="44"/>
      <c r="K32" s="44"/>
      <c r="L32" s="79">
        <f>IF(ISNUMBER(J32),60*(J32-F32)+K32-G32-Januari!$E$46-H32-$I$46*$L$47,)</f>
        <v>0</v>
      </c>
      <c r="M32" s="80"/>
      <c r="N32" s="45">
        <f t="shared" si="4"/>
        <v>795</v>
      </c>
      <c r="O32" s="46">
        <f t="shared" si="2"/>
        <v>13</v>
      </c>
      <c r="P32" s="46">
        <f t="shared" si="3"/>
        <v>15</v>
      </c>
      <c r="Q32" s="74"/>
      <c r="R32" s="74"/>
      <c r="S32" s="20"/>
    </row>
    <row r="33" spans="1:19" s="21" customFormat="1" ht="17.45" customHeight="1" x14ac:dyDescent="0.2">
      <c r="A33" s="42">
        <f t="shared" si="0"/>
        <v>26</v>
      </c>
      <c r="B33" s="98">
        <v>45468</v>
      </c>
      <c r="C33" s="99"/>
      <c r="D33" s="96" t="str">
        <f t="shared" si="1"/>
        <v>tisdag</v>
      </c>
      <c r="E33" s="97"/>
      <c r="F33" s="44"/>
      <c r="G33" s="44"/>
      <c r="H33" s="94"/>
      <c r="I33" s="95"/>
      <c r="J33" s="44"/>
      <c r="K33" s="44"/>
      <c r="L33" s="79">
        <f>IF(ISNUMBER(J33),60*(J33-F33)+K33-G33-Januari!$E$46-H33-$I$46*$L$47,)</f>
        <v>0</v>
      </c>
      <c r="M33" s="80"/>
      <c r="N33" s="45">
        <f t="shared" si="4"/>
        <v>795</v>
      </c>
      <c r="O33" s="46">
        <f t="shared" si="2"/>
        <v>13</v>
      </c>
      <c r="P33" s="46">
        <f t="shared" si="3"/>
        <v>15</v>
      </c>
      <c r="Q33" s="74"/>
      <c r="R33" s="74"/>
      <c r="S33" s="20"/>
    </row>
    <row r="34" spans="1:19" s="21" customFormat="1" ht="17.45" customHeight="1" x14ac:dyDescent="0.2">
      <c r="A34" s="42">
        <f t="shared" si="0"/>
        <v>26</v>
      </c>
      <c r="B34" s="98">
        <v>45469</v>
      </c>
      <c r="C34" s="99"/>
      <c r="D34" s="96" t="str">
        <f t="shared" si="1"/>
        <v>onsdag</v>
      </c>
      <c r="E34" s="97"/>
      <c r="F34" s="44"/>
      <c r="G34" s="44"/>
      <c r="H34" s="94"/>
      <c r="I34" s="95"/>
      <c r="J34" s="44"/>
      <c r="K34" s="44"/>
      <c r="L34" s="79">
        <f>IF(ISNUMBER(J34),60*(J34-F34)+K34-G34-Januari!$E$46-H34-$I$46*$L$47,)</f>
        <v>0</v>
      </c>
      <c r="M34" s="80"/>
      <c r="N34" s="45">
        <f t="shared" si="4"/>
        <v>795</v>
      </c>
      <c r="O34" s="46">
        <f t="shared" si="2"/>
        <v>13</v>
      </c>
      <c r="P34" s="46">
        <f t="shared" si="3"/>
        <v>15</v>
      </c>
      <c r="Q34" s="74"/>
      <c r="R34" s="74"/>
      <c r="S34" s="20"/>
    </row>
    <row r="35" spans="1:19" s="21" customFormat="1" ht="17.45" customHeight="1" x14ac:dyDescent="0.2">
      <c r="A35" s="42">
        <f t="shared" si="0"/>
        <v>26</v>
      </c>
      <c r="B35" s="98">
        <v>45470</v>
      </c>
      <c r="C35" s="99"/>
      <c r="D35" s="96" t="str">
        <f t="shared" si="1"/>
        <v>torsdag</v>
      </c>
      <c r="E35" s="97"/>
      <c r="F35" s="44"/>
      <c r="G35" s="44"/>
      <c r="H35" s="94"/>
      <c r="I35" s="95"/>
      <c r="J35" s="44"/>
      <c r="K35" s="44"/>
      <c r="L35" s="79">
        <f>IF(ISNUMBER(J35),60*(J35-F35)+K35-G35-Januari!$E$46-H35-$I$46*$L$47,)</f>
        <v>0</v>
      </c>
      <c r="M35" s="80"/>
      <c r="N35" s="45">
        <f t="shared" si="4"/>
        <v>795</v>
      </c>
      <c r="O35" s="46">
        <f t="shared" si="2"/>
        <v>13</v>
      </c>
      <c r="P35" s="46">
        <f t="shared" si="3"/>
        <v>15</v>
      </c>
      <c r="Q35" s="74"/>
      <c r="R35" s="74"/>
      <c r="S35" s="20"/>
    </row>
    <row r="36" spans="1:19" s="21" customFormat="1" ht="17.45" customHeight="1" x14ac:dyDescent="0.2">
      <c r="A36" s="42">
        <f t="shared" si="0"/>
        <v>26</v>
      </c>
      <c r="B36" s="98">
        <v>45471</v>
      </c>
      <c r="C36" s="99"/>
      <c r="D36" s="96" t="str">
        <f t="shared" si="1"/>
        <v>fredag</v>
      </c>
      <c r="E36" s="97"/>
      <c r="F36" s="44"/>
      <c r="G36" s="44"/>
      <c r="H36" s="94"/>
      <c r="I36" s="95"/>
      <c r="J36" s="44"/>
      <c r="K36" s="44"/>
      <c r="L36" s="79">
        <f>IF(ISNUMBER(J36),60*(J36-F36)+K36-G36-Januari!$E$46-H36-$I$46*$L$47,)</f>
        <v>0</v>
      </c>
      <c r="M36" s="80"/>
      <c r="N36" s="45">
        <f t="shared" si="4"/>
        <v>795</v>
      </c>
      <c r="O36" s="46">
        <f t="shared" si="2"/>
        <v>13</v>
      </c>
      <c r="P36" s="46">
        <f t="shared" si="3"/>
        <v>15</v>
      </c>
      <c r="Q36" s="74"/>
      <c r="R36" s="74"/>
      <c r="S36" s="20"/>
    </row>
    <row r="37" spans="1:19" s="21" customFormat="1" ht="17.45" customHeight="1" x14ac:dyDescent="0.2">
      <c r="A37" s="42">
        <f t="shared" si="0"/>
        <v>26</v>
      </c>
      <c r="B37" s="98">
        <v>45472</v>
      </c>
      <c r="C37" s="99"/>
      <c r="D37" s="96" t="str">
        <f t="shared" si="1"/>
        <v>lördag</v>
      </c>
      <c r="E37" s="97"/>
      <c r="F37" s="44"/>
      <c r="G37" s="44"/>
      <c r="H37" s="94"/>
      <c r="I37" s="95"/>
      <c r="J37" s="44"/>
      <c r="K37" s="44"/>
      <c r="L37" s="79">
        <f>IF(ISNUMBER(J37),60*(J37-F37)+K37-G37-Januari!$E$46-H37-$I$46*$L$47,)</f>
        <v>0</v>
      </c>
      <c r="M37" s="80"/>
      <c r="N37" s="45">
        <f t="shared" si="4"/>
        <v>795</v>
      </c>
      <c r="O37" s="46">
        <f t="shared" si="2"/>
        <v>13</v>
      </c>
      <c r="P37" s="46">
        <f t="shared" si="3"/>
        <v>15</v>
      </c>
      <c r="Q37" s="74"/>
      <c r="R37" s="74"/>
      <c r="S37" s="20"/>
    </row>
    <row r="38" spans="1:19" s="21" customFormat="1" ht="17.45" customHeight="1" x14ac:dyDescent="0.2">
      <c r="A38" s="42">
        <f t="shared" si="0"/>
        <v>26</v>
      </c>
      <c r="B38" s="98">
        <v>45473</v>
      </c>
      <c r="C38" s="99"/>
      <c r="D38" s="96" t="str">
        <f t="shared" si="1"/>
        <v>söndag</v>
      </c>
      <c r="E38" s="97"/>
      <c r="F38" s="44"/>
      <c r="G38" s="44"/>
      <c r="H38" s="94"/>
      <c r="I38" s="95"/>
      <c r="J38" s="44"/>
      <c r="K38" s="44"/>
      <c r="L38" s="79">
        <f>IF(ISNUMBER(J38),60*(J38-F38)+K38-G38-Januari!$E$46-H38-$I$46*$L$47,)</f>
        <v>0</v>
      </c>
      <c r="M38" s="80"/>
      <c r="N38" s="45">
        <f t="shared" si="4"/>
        <v>795</v>
      </c>
      <c r="O38" s="46">
        <f t="shared" si="2"/>
        <v>13</v>
      </c>
      <c r="P38" s="46">
        <f t="shared" si="3"/>
        <v>15</v>
      </c>
      <c r="Q38" s="74"/>
      <c r="R38" s="74"/>
      <c r="S38" s="20"/>
    </row>
    <row r="39" spans="1:19" s="21" customFormat="1" ht="17.45" hidden="1" customHeight="1" outlineLevel="1" x14ac:dyDescent="0.2">
      <c r="A39" s="52"/>
      <c r="B39" s="125"/>
      <c r="C39" s="126"/>
      <c r="D39" s="127"/>
      <c r="E39" s="128"/>
      <c r="F39" s="53"/>
      <c r="G39" s="53"/>
      <c r="H39" s="129"/>
      <c r="I39" s="130"/>
      <c r="J39" s="53"/>
      <c r="K39" s="53"/>
      <c r="L39" s="131"/>
      <c r="M39" s="132"/>
      <c r="N39" s="54"/>
      <c r="O39" s="54"/>
      <c r="P39" s="54"/>
      <c r="Q39" s="133"/>
      <c r="R39" s="133"/>
      <c r="S39" s="20"/>
    </row>
    <row r="40" spans="1:19" collapsed="1" x14ac:dyDescent="0.2"/>
    <row r="41" spans="1:19" x14ac:dyDescent="0.2"/>
    <row r="42" spans="1:19" x14ac:dyDescent="0.2"/>
    <row r="43" spans="1:19" ht="13.15" customHeight="1" x14ac:dyDescent="0.2">
      <c r="A43" s="31"/>
      <c r="C43" s="92" t="s">
        <v>14</v>
      </c>
      <c r="D43" s="93"/>
      <c r="E43" s="92" t="s">
        <v>13</v>
      </c>
      <c r="F43" s="93"/>
      <c r="G43" s="92" t="s">
        <v>15</v>
      </c>
      <c r="H43" s="93"/>
      <c r="I43" s="92" t="s">
        <v>16</v>
      </c>
      <c r="J43" s="93"/>
      <c r="K43" s="92" t="s">
        <v>16</v>
      </c>
      <c r="L43" s="93"/>
      <c r="M43" s="32"/>
      <c r="N43"/>
      <c r="O43"/>
      <c r="S43"/>
    </row>
    <row r="44" spans="1:19" ht="13.15" customHeight="1" x14ac:dyDescent="0.2">
      <c r="A44"/>
      <c r="B44" s="41" t="s">
        <v>18</v>
      </c>
      <c r="C44" s="39" t="s">
        <v>3</v>
      </c>
      <c r="D44" s="39" t="s">
        <v>4</v>
      </c>
      <c r="E44" s="86" t="s">
        <v>4</v>
      </c>
      <c r="F44" s="87"/>
      <c r="G44" s="39" t="s">
        <v>3</v>
      </c>
      <c r="H44" s="39" t="s">
        <v>4</v>
      </c>
      <c r="I44" s="86" t="s">
        <v>11</v>
      </c>
      <c r="J44" s="87"/>
      <c r="K44" s="40" t="s">
        <v>3</v>
      </c>
      <c r="L44" s="40" t="s">
        <v>4</v>
      </c>
      <c r="M44" s="8"/>
      <c r="N44"/>
      <c r="O44"/>
    </row>
    <row r="45" spans="1:19" ht="13.15" customHeight="1" x14ac:dyDescent="0.2">
      <c r="A45"/>
      <c r="B45" s="58" t="str">
        <f>Maj!B45</f>
        <v>Vinter</v>
      </c>
      <c r="C45" s="5">
        <f>Maj!C45</f>
        <v>8</v>
      </c>
      <c r="D45" s="51">
        <f>Maj!D45</f>
        <v>0</v>
      </c>
      <c r="E45" s="113">
        <f>Maj!E45:F45</f>
        <v>30</v>
      </c>
      <c r="F45" s="114"/>
      <c r="G45" s="50">
        <f>Maj!G45</f>
        <v>16</v>
      </c>
      <c r="H45" s="50">
        <f>Maj!H45</f>
        <v>40</v>
      </c>
      <c r="I45" s="90">
        <f>IF(ISNUMBER(G45),60*(G45-C45)+H45-D45-E45,0)</f>
        <v>490</v>
      </c>
      <c r="J45" s="91"/>
      <c r="K45" s="37">
        <f>IFERROR(TRUNC(I45/60),"")</f>
        <v>8</v>
      </c>
      <c r="L45" s="38">
        <f>IFERROR(I45-K45*60,"")</f>
        <v>10</v>
      </c>
      <c r="M45" s="33"/>
      <c r="N45"/>
      <c r="O45" s="4"/>
      <c r="S45" s="4"/>
    </row>
    <row r="46" spans="1:19" ht="13.15" customHeight="1" x14ac:dyDescent="0.2">
      <c r="A46"/>
      <c r="B46" s="58" t="str">
        <f>Maj!B46</f>
        <v>Sommar</v>
      </c>
      <c r="C46" s="50">
        <f>Maj!C46</f>
        <v>8</v>
      </c>
      <c r="D46" s="51">
        <f>Maj!D46</f>
        <v>0</v>
      </c>
      <c r="E46" s="113">
        <f>Maj!E46:F46</f>
        <v>45</v>
      </c>
      <c r="F46" s="114"/>
      <c r="G46" s="50">
        <f>Maj!G46</f>
        <v>16</v>
      </c>
      <c r="H46" s="50">
        <f>Maj!H46</f>
        <v>0</v>
      </c>
      <c r="I46" s="88">
        <f>IF(ISNUMBER(G46),60*(G46-C46)+H46-D46-E46,0)</f>
        <v>435</v>
      </c>
      <c r="J46" s="89"/>
      <c r="K46" s="37">
        <f>IFERROR(TRUNC(I46/60),"")</f>
        <v>7</v>
      </c>
      <c r="L46" s="38">
        <f>IFERROR(I46-K46*60,"")</f>
        <v>15</v>
      </c>
      <c r="M46" s="33"/>
      <c r="N46"/>
      <c r="O46" s="4"/>
      <c r="S46" s="4"/>
    </row>
    <row r="47" spans="1:19" ht="13.15" customHeight="1" x14ac:dyDescent="0.2">
      <c r="D47" s="55" t="s">
        <v>12</v>
      </c>
      <c r="E47" s="55"/>
      <c r="F47" s="65">
        <f>Maj!F47:G47</f>
        <v>100</v>
      </c>
      <c r="G47" s="66"/>
      <c r="H47" s="55" t="s">
        <v>23</v>
      </c>
      <c r="I47" s="56"/>
      <c r="J47" s="56"/>
      <c r="K47" s="56"/>
      <c r="L47" s="57">
        <f>F47/100</f>
        <v>1</v>
      </c>
    </row>
  </sheetData>
  <sheetProtection sheet="1" objects="1" scenarios="1" formatCells="0" autoFilter="0"/>
  <mergeCells count="181">
    <mergeCell ref="Q8:R8"/>
    <mergeCell ref="B9:C9"/>
    <mergeCell ref="D9:E9"/>
    <mergeCell ref="H9:I9"/>
    <mergeCell ref="L9:M9"/>
    <mergeCell ref="Q9:R9"/>
    <mergeCell ref="A1:R1"/>
    <mergeCell ref="Q2:R2"/>
    <mergeCell ref="B4:H4"/>
    <mergeCell ref="L4:M4"/>
    <mergeCell ref="F7:G7"/>
    <mergeCell ref="H7:I7"/>
    <mergeCell ref="J7:K7"/>
    <mergeCell ref="O7:P7"/>
    <mergeCell ref="B8:C8"/>
    <mergeCell ref="B10:C10"/>
    <mergeCell ref="D10:E10"/>
    <mergeCell ref="H10:I10"/>
    <mergeCell ref="L10:M10"/>
    <mergeCell ref="Q10:R10"/>
    <mergeCell ref="B11:C11"/>
    <mergeCell ref="D11:E11"/>
    <mergeCell ref="H11:I11"/>
    <mergeCell ref="L11:M11"/>
    <mergeCell ref="Q11:R11"/>
    <mergeCell ref="B12:C12"/>
    <mergeCell ref="D12:E12"/>
    <mergeCell ref="H12:I12"/>
    <mergeCell ref="L12:M12"/>
    <mergeCell ref="Q12:R12"/>
    <mergeCell ref="B13:C13"/>
    <mergeCell ref="D13:E13"/>
    <mergeCell ref="H13:I13"/>
    <mergeCell ref="L13:M13"/>
    <mergeCell ref="Q13:R13"/>
    <mergeCell ref="B14:C14"/>
    <mergeCell ref="D14:E14"/>
    <mergeCell ref="H14:I14"/>
    <mergeCell ref="L14:M14"/>
    <mergeCell ref="Q14:R14"/>
    <mergeCell ref="B15:C15"/>
    <mergeCell ref="D15:E15"/>
    <mergeCell ref="H15:I15"/>
    <mergeCell ref="L15:M15"/>
    <mergeCell ref="Q15:R15"/>
    <mergeCell ref="B16:C16"/>
    <mergeCell ref="D16:E16"/>
    <mergeCell ref="H16:I16"/>
    <mergeCell ref="L16:M16"/>
    <mergeCell ref="Q16:R16"/>
    <mergeCell ref="B17:C17"/>
    <mergeCell ref="D17:E17"/>
    <mergeCell ref="H17:I17"/>
    <mergeCell ref="L17:M17"/>
    <mergeCell ref="Q17:R17"/>
    <mergeCell ref="B18:C18"/>
    <mergeCell ref="D18:E18"/>
    <mergeCell ref="H18:I18"/>
    <mergeCell ref="L18:M18"/>
    <mergeCell ref="Q18:R18"/>
    <mergeCell ref="B19:C19"/>
    <mergeCell ref="D19:E19"/>
    <mergeCell ref="H19:I19"/>
    <mergeCell ref="L19:M19"/>
    <mergeCell ref="Q19:R19"/>
    <mergeCell ref="B20:C20"/>
    <mergeCell ref="D20:E20"/>
    <mergeCell ref="H20:I20"/>
    <mergeCell ref="L20:M20"/>
    <mergeCell ref="Q20:R20"/>
    <mergeCell ref="B21:C21"/>
    <mergeCell ref="D21:E21"/>
    <mergeCell ref="H21:I21"/>
    <mergeCell ref="L21:M21"/>
    <mergeCell ref="Q21:R21"/>
    <mergeCell ref="B22:C22"/>
    <mergeCell ref="D22:E22"/>
    <mergeCell ref="H22:I22"/>
    <mergeCell ref="L22:M22"/>
    <mergeCell ref="Q22:R22"/>
    <mergeCell ref="B23:C23"/>
    <mergeCell ref="D23:E23"/>
    <mergeCell ref="H23:I23"/>
    <mergeCell ref="L23:M23"/>
    <mergeCell ref="Q23:R23"/>
    <mergeCell ref="B24:C24"/>
    <mergeCell ref="D24:E24"/>
    <mergeCell ref="H24:I24"/>
    <mergeCell ref="L24:M24"/>
    <mergeCell ref="Q24:R24"/>
    <mergeCell ref="B25:C25"/>
    <mergeCell ref="D25:E25"/>
    <mergeCell ref="H25:I25"/>
    <mergeCell ref="L25:M25"/>
    <mergeCell ref="Q25:R25"/>
    <mergeCell ref="B26:C26"/>
    <mergeCell ref="D26:E26"/>
    <mergeCell ref="H26:I26"/>
    <mergeCell ref="L26:M26"/>
    <mergeCell ref="Q26:R26"/>
    <mergeCell ref="B27:C27"/>
    <mergeCell ref="D27:E27"/>
    <mergeCell ref="H27:I27"/>
    <mergeCell ref="L27:M27"/>
    <mergeCell ref="Q27:R27"/>
    <mergeCell ref="B28:C28"/>
    <mergeCell ref="D28:E28"/>
    <mergeCell ref="H28:I28"/>
    <mergeCell ref="L28:M28"/>
    <mergeCell ref="Q28:R28"/>
    <mergeCell ref="B29:C29"/>
    <mergeCell ref="D29:E29"/>
    <mergeCell ref="H29:I29"/>
    <mergeCell ref="L29:M29"/>
    <mergeCell ref="Q29:R29"/>
    <mergeCell ref="B30:C30"/>
    <mergeCell ref="D30:E30"/>
    <mergeCell ref="H30:I30"/>
    <mergeCell ref="L30:M30"/>
    <mergeCell ref="Q30:R30"/>
    <mergeCell ref="B31:C31"/>
    <mergeCell ref="D31:E31"/>
    <mergeCell ref="H31:I31"/>
    <mergeCell ref="L31:M31"/>
    <mergeCell ref="Q31:R31"/>
    <mergeCell ref="Q34:R34"/>
    <mergeCell ref="B35:C35"/>
    <mergeCell ref="D35:E35"/>
    <mergeCell ref="H35:I35"/>
    <mergeCell ref="L35:M35"/>
    <mergeCell ref="Q35:R35"/>
    <mergeCell ref="B32:C32"/>
    <mergeCell ref="D32:E32"/>
    <mergeCell ref="H32:I32"/>
    <mergeCell ref="L32:M32"/>
    <mergeCell ref="Q32:R32"/>
    <mergeCell ref="B33:C33"/>
    <mergeCell ref="D33:E33"/>
    <mergeCell ref="H33:I33"/>
    <mergeCell ref="L33:M33"/>
    <mergeCell ref="Q33:R33"/>
    <mergeCell ref="Q38:R38"/>
    <mergeCell ref="B39:C39"/>
    <mergeCell ref="D39:E39"/>
    <mergeCell ref="H39:I39"/>
    <mergeCell ref="L39:M39"/>
    <mergeCell ref="Q39:R39"/>
    <mergeCell ref="B36:C36"/>
    <mergeCell ref="D36:E36"/>
    <mergeCell ref="H36:I36"/>
    <mergeCell ref="L36:M36"/>
    <mergeCell ref="Q36:R36"/>
    <mergeCell ref="B37:C37"/>
    <mergeCell ref="D37:E37"/>
    <mergeCell ref="H37:I37"/>
    <mergeCell ref="L37:M37"/>
    <mergeCell ref="Q37:R37"/>
    <mergeCell ref="F47:G47"/>
    <mergeCell ref="L7:M7"/>
    <mergeCell ref="L8:M8"/>
    <mergeCell ref="E44:F44"/>
    <mergeCell ref="I44:J44"/>
    <mergeCell ref="E45:F45"/>
    <mergeCell ref="I45:J45"/>
    <mergeCell ref="E46:F46"/>
    <mergeCell ref="I46:J46"/>
    <mergeCell ref="D8:E8"/>
    <mergeCell ref="H8:I8"/>
    <mergeCell ref="C43:D43"/>
    <mergeCell ref="E43:F43"/>
    <mergeCell ref="G43:H43"/>
    <mergeCell ref="I43:J43"/>
    <mergeCell ref="K43:L43"/>
    <mergeCell ref="B38:C38"/>
    <mergeCell ref="D38:E38"/>
    <mergeCell ref="H38:I38"/>
    <mergeCell ref="L38:M38"/>
    <mergeCell ref="B34:C34"/>
    <mergeCell ref="D34:E34"/>
    <mergeCell ref="H34:I34"/>
    <mergeCell ref="L34:M34"/>
  </mergeCells>
  <conditionalFormatting sqref="I45">
    <cfRule type="cellIs" dxfId="61" priority="10" stopIfTrue="1" operator="lessThanOrEqual">
      <formula>-1</formula>
    </cfRule>
  </conditionalFormatting>
  <conditionalFormatting sqref="K44:M46">
    <cfRule type="cellIs" dxfId="60" priority="9" stopIfTrue="1" operator="lessThan">
      <formula>-1</formula>
    </cfRule>
  </conditionalFormatting>
  <conditionalFormatting sqref="I46">
    <cfRule type="cellIs" dxfId="59" priority="8" stopIfTrue="1" operator="lessThanOrEqual">
      <formula>-1</formula>
    </cfRule>
  </conditionalFormatting>
  <conditionalFormatting sqref="D39:E39">
    <cfRule type="containsText" dxfId="58" priority="6" operator="containsText" text="söndag">
      <formula>NOT(ISERROR(SEARCH("söndag",D39)))</formula>
    </cfRule>
    <cfRule type="containsText" dxfId="57" priority="7" operator="containsText" text="lördag">
      <formula>NOT(ISERROR(SEARCH("lördag",D39)))</formula>
    </cfRule>
  </conditionalFormatting>
  <conditionalFormatting sqref="A9:A39">
    <cfRule type="expression" dxfId="56" priority="5">
      <formula>(ISODD(A9))</formula>
    </cfRule>
  </conditionalFormatting>
  <conditionalFormatting sqref="B9:C39">
    <cfRule type="cellIs" dxfId="55" priority="3" operator="equal">
      <formula>TODAY()</formula>
    </cfRule>
    <cfRule type="expression" dxfId="54" priority="4">
      <formula>(ISODD(A9))</formula>
    </cfRule>
  </conditionalFormatting>
  <conditionalFormatting sqref="D9:E38">
    <cfRule type="containsText" dxfId="53" priority="1" operator="containsText" text="söndag">
      <formula>NOT(ISERROR(SEARCH("söndag",D9)))</formula>
    </cfRule>
    <cfRule type="containsText" dxfId="52" priority="2" operator="containsText" text="lördag">
      <formula>NOT(ISERROR(SEARCH("lördag",D9)))</formula>
    </cfRule>
  </conditionalFormatting>
  <pageMargins left="0.59055118110236227" right="0.39370078740157483" top="0.39370078740157483" bottom="0.39370078740157483" header="0.19685039370078741" footer="0.19685039370078741"/>
  <pageSetup paperSize="9" orientation="portrait" horizontalDpi="4294967293" r:id="rId1"/>
  <headerFooter>
    <oddFooter>&amp;Lwww.vivekasfiffigamallar.se&amp;C&amp;A</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79998168889431442"/>
    <pageSetUpPr fitToPage="1"/>
  </sheetPr>
  <dimension ref="A1:AG47"/>
  <sheetViews>
    <sheetView showGridLines="0" zoomScaleNormal="100" workbookViewId="0">
      <pane xSplit="1" ySplit="8" topLeftCell="B9" activePane="bottomRight" state="frozen"/>
      <selection activeCell="G17" sqref="G17"/>
      <selection pane="topRight" activeCell="G17" sqref="G17"/>
      <selection pane="bottomLeft" activeCell="G17" sqref="G17"/>
      <selection pane="bottomRight" activeCell="B9" sqref="B9:C9"/>
    </sheetView>
  </sheetViews>
  <sheetFormatPr defaultColWidth="0" defaultRowHeight="12.75" zeroHeight="1" outlineLevelRow="1" outlineLevelCol="1" x14ac:dyDescent="0.2"/>
  <cols>
    <col min="1" max="1" width="5.140625" style="16" customWidth="1"/>
    <col min="2" max="2" width="6.42578125" style="17" customWidth="1"/>
    <col min="3" max="5" width="4.28515625" style="17" customWidth="1"/>
    <col min="6" max="11" width="4.28515625" customWidth="1"/>
    <col min="12" max="13" width="4.28515625" style="15" customWidth="1"/>
    <col min="14" max="14" width="7.7109375" style="15" hidden="1" customWidth="1" outlineLevel="1"/>
    <col min="15" max="15" width="3.5703125" style="15" customWidth="1" collapsed="1"/>
    <col min="16" max="16" width="4.28515625" bestFit="1" customWidth="1"/>
    <col min="17" max="17" width="3.5703125" customWidth="1"/>
    <col min="18" max="18" width="23.85546875" customWidth="1"/>
    <col min="19" max="19" width="3.7109375" style="15" customWidth="1"/>
    <col min="20" max="29" width="8.85546875" hidden="1" customWidth="1"/>
    <col min="30" max="33" width="0" hidden="1" customWidth="1"/>
    <col min="34" max="16384" width="8.85546875" hidden="1"/>
  </cols>
  <sheetData>
    <row r="1" spans="1:21" ht="23.25" outlineLevel="1" x14ac:dyDescent="0.35">
      <c r="A1" s="75" t="str">
        <f>Juni!A1:R1</f>
        <v>Företaget AB</v>
      </c>
      <c r="B1" s="76"/>
      <c r="C1" s="76"/>
      <c r="D1" s="76"/>
      <c r="E1" s="76"/>
      <c r="F1" s="76"/>
      <c r="G1" s="76"/>
      <c r="H1" s="76"/>
      <c r="I1" s="76"/>
      <c r="J1" s="76"/>
      <c r="K1" s="76"/>
      <c r="L1" s="76"/>
      <c r="M1" s="76"/>
      <c r="N1" s="76"/>
      <c r="O1" s="76"/>
      <c r="P1" s="76"/>
      <c r="Q1" s="76"/>
      <c r="R1" s="76"/>
    </row>
    <row r="2" spans="1:21" s="21" customFormat="1" ht="18" x14ac:dyDescent="0.2">
      <c r="A2" s="9" t="s">
        <v>20</v>
      </c>
      <c r="B2" s="18"/>
      <c r="C2" s="18"/>
      <c r="D2" s="18"/>
      <c r="E2" s="18"/>
      <c r="F2" s="10"/>
      <c r="G2" s="11"/>
      <c r="H2" s="19"/>
      <c r="I2"/>
      <c r="J2" s="14"/>
      <c r="K2" s="14"/>
      <c r="N2" s="20"/>
      <c r="O2" s="12"/>
      <c r="P2" s="19"/>
      <c r="Q2" s="77" t="str">
        <f ca="1">MID(CELL("filename",A1),FIND("]",CELL("filename",A1))+1,255)</f>
        <v>Juli</v>
      </c>
      <c r="R2" s="78"/>
      <c r="S2" s="20"/>
    </row>
    <row r="3" spans="1:21" s="21" customFormat="1" ht="15.75" x14ac:dyDescent="0.2">
      <c r="A3" s="24" t="s">
        <v>0</v>
      </c>
      <c r="B3" s="18"/>
      <c r="C3" s="18"/>
      <c r="D3" s="18"/>
      <c r="E3" s="18"/>
      <c r="F3" s="25"/>
      <c r="Q3" s="13"/>
      <c r="R3" s="14"/>
      <c r="U3" s="20"/>
    </row>
    <row r="4" spans="1:21" s="21" customFormat="1" ht="15.75" x14ac:dyDescent="0.2">
      <c r="A4" s="22" t="s">
        <v>2</v>
      </c>
      <c r="B4" s="122" t="str">
        <f>Juni!B4:H4</f>
        <v>Förnamn Efternamn</v>
      </c>
      <c r="C4" s="123"/>
      <c r="D4" s="123"/>
      <c r="E4" s="123"/>
      <c r="F4" s="123"/>
      <c r="G4" s="123"/>
      <c r="H4" s="124"/>
      <c r="I4" s="14"/>
      <c r="J4" s="12" t="s">
        <v>1</v>
      </c>
      <c r="L4" s="109">
        <f>Juni!L4:M4</f>
        <v>1</v>
      </c>
      <c r="M4" s="110"/>
      <c r="N4" s="20"/>
      <c r="O4" s="20"/>
      <c r="U4" s="20"/>
    </row>
    <row r="5" spans="1:21" s="21" customFormat="1" ht="15.75" x14ac:dyDescent="0.2">
      <c r="A5" s="24"/>
      <c r="B5" s="18"/>
      <c r="C5" s="18"/>
      <c r="D5" s="18"/>
      <c r="E5" s="18"/>
      <c r="F5" s="25"/>
      <c r="Q5" s="13"/>
      <c r="R5" s="14"/>
      <c r="U5" s="20"/>
    </row>
    <row r="6" spans="1:21" s="21" customFormat="1" ht="13.9" customHeight="1" x14ac:dyDescent="0.2">
      <c r="A6" s="24"/>
      <c r="B6" s="18"/>
      <c r="C6" s="18"/>
      <c r="D6" s="18"/>
      <c r="E6" s="18"/>
      <c r="F6" s="27"/>
      <c r="G6" s="27"/>
      <c r="L6" s="20"/>
      <c r="M6" s="20"/>
      <c r="N6" s="28" t="s">
        <v>10</v>
      </c>
      <c r="Q6" s="27"/>
      <c r="S6" s="20"/>
    </row>
    <row r="7" spans="1:21" ht="22.9" customHeight="1" x14ac:dyDescent="0.2">
      <c r="F7" s="106" t="s">
        <v>26</v>
      </c>
      <c r="G7" s="111"/>
      <c r="H7" s="106" t="s">
        <v>24</v>
      </c>
      <c r="I7" s="107"/>
      <c r="J7" s="104" t="s">
        <v>27</v>
      </c>
      <c r="K7" s="104"/>
      <c r="L7" s="70" t="s">
        <v>30</v>
      </c>
      <c r="M7" s="71"/>
      <c r="N7" s="29">
        <f>Juni!N38</f>
        <v>795</v>
      </c>
      <c r="O7" s="104" t="s">
        <v>25</v>
      </c>
      <c r="P7" s="104"/>
    </row>
    <row r="8" spans="1:21" ht="18" customHeight="1" x14ac:dyDescent="0.2">
      <c r="A8" s="43" t="s">
        <v>28</v>
      </c>
      <c r="B8" s="105" t="s">
        <v>9</v>
      </c>
      <c r="C8" s="99"/>
      <c r="D8" s="100" t="s">
        <v>6</v>
      </c>
      <c r="E8" s="101"/>
      <c r="F8" s="36" t="s">
        <v>3</v>
      </c>
      <c r="G8" s="36" t="s">
        <v>4</v>
      </c>
      <c r="H8" s="108" t="s">
        <v>7</v>
      </c>
      <c r="I8" s="107"/>
      <c r="J8" s="36" t="s">
        <v>3</v>
      </c>
      <c r="K8" s="36" t="s">
        <v>4</v>
      </c>
      <c r="L8" s="72" t="s">
        <v>31</v>
      </c>
      <c r="M8" s="73"/>
      <c r="N8" s="34" t="s">
        <v>8</v>
      </c>
      <c r="O8" s="35" t="s">
        <v>3</v>
      </c>
      <c r="P8" s="35" t="s">
        <v>4</v>
      </c>
      <c r="Q8" s="83" t="s">
        <v>21</v>
      </c>
      <c r="R8" s="84"/>
    </row>
    <row r="9" spans="1:21" s="21" customFormat="1" ht="17.45" customHeight="1" x14ac:dyDescent="0.2">
      <c r="A9" s="42">
        <f t="shared" ref="A9:A39" si="0">WEEKNUM(B9,21)</f>
        <v>27</v>
      </c>
      <c r="B9" s="98">
        <v>45474</v>
      </c>
      <c r="C9" s="99"/>
      <c r="D9" s="96" t="str">
        <f>TEXT(B9, "dddd")</f>
        <v>måndag</v>
      </c>
      <c r="E9" s="97"/>
      <c r="F9" s="44"/>
      <c r="G9" s="44"/>
      <c r="H9" s="94"/>
      <c r="I9" s="95"/>
      <c r="J9" s="44"/>
      <c r="K9" s="44"/>
      <c r="L9" s="79">
        <f>IF(ISNUMBER(J9),60*(J9-F9)+K9-G9-Januari!$E$46-H9-$I$46*$L$47,)</f>
        <v>0</v>
      </c>
      <c r="M9" s="80"/>
      <c r="N9" s="45">
        <f>L9+N7</f>
        <v>795</v>
      </c>
      <c r="O9" s="46">
        <f>TRUNC(N9/60)</f>
        <v>13</v>
      </c>
      <c r="P9" s="46">
        <f>N9-O9*60</f>
        <v>15</v>
      </c>
      <c r="Q9" s="74"/>
      <c r="R9" s="74"/>
      <c r="S9" s="20"/>
    </row>
    <row r="10" spans="1:21" s="21" customFormat="1" ht="17.45" customHeight="1" x14ac:dyDescent="0.2">
      <c r="A10" s="42">
        <f t="shared" si="0"/>
        <v>27</v>
      </c>
      <c r="B10" s="98">
        <v>45475</v>
      </c>
      <c r="C10" s="99"/>
      <c r="D10" s="96" t="str">
        <f t="shared" ref="D10:D39" si="1">TEXT(B10, "dddd")</f>
        <v>tisdag</v>
      </c>
      <c r="E10" s="97"/>
      <c r="F10" s="47"/>
      <c r="G10" s="47"/>
      <c r="H10" s="94"/>
      <c r="I10" s="95"/>
      <c r="J10" s="47"/>
      <c r="K10" s="47"/>
      <c r="L10" s="79">
        <f>IF(ISNUMBER(J10),60*(J10-F10)+K10-G10-Januari!$E$46-H10-$I$46*$L$47,)</f>
        <v>0</v>
      </c>
      <c r="M10" s="80"/>
      <c r="N10" s="45">
        <f>N9+L10</f>
        <v>795</v>
      </c>
      <c r="O10" s="46">
        <f t="shared" ref="O10:O39" si="2">TRUNC(N10/60)</f>
        <v>13</v>
      </c>
      <c r="P10" s="46">
        <f t="shared" ref="P10:P39" si="3">N10-O10*60</f>
        <v>15</v>
      </c>
      <c r="Q10" s="74"/>
      <c r="R10" s="74"/>
      <c r="S10" s="20"/>
    </row>
    <row r="11" spans="1:21" s="21" customFormat="1" ht="17.45" customHeight="1" x14ac:dyDescent="0.2">
      <c r="A11" s="42">
        <f t="shared" si="0"/>
        <v>27</v>
      </c>
      <c r="B11" s="98">
        <v>45476</v>
      </c>
      <c r="C11" s="99"/>
      <c r="D11" s="96" t="str">
        <f t="shared" si="1"/>
        <v>onsdag</v>
      </c>
      <c r="E11" s="97"/>
      <c r="F11" s="44"/>
      <c r="G11" s="44"/>
      <c r="H11" s="94"/>
      <c r="I11" s="95"/>
      <c r="J11" s="44"/>
      <c r="K11" s="44"/>
      <c r="L11" s="79">
        <f>IF(ISNUMBER(J11),60*(J11-F11)+K11-G11-Januari!$E$46-H11-$I$46*$L$47,)</f>
        <v>0</v>
      </c>
      <c r="M11" s="80"/>
      <c r="N11" s="45">
        <f t="shared" ref="N11:N39" si="4">N10+L11</f>
        <v>795</v>
      </c>
      <c r="O11" s="46">
        <f t="shared" si="2"/>
        <v>13</v>
      </c>
      <c r="P11" s="46">
        <f t="shared" si="3"/>
        <v>15</v>
      </c>
      <c r="Q11" s="74"/>
      <c r="R11" s="74"/>
      <c r="S11" s="20"/>
    </row>
    <row r="12" spans="1:21" s="21" customFormat="1" ht="17.45" customHeight="1" x14ac:dyDescent="0.2">
      <c r="A12" s="42">
        <f t="shared" si="0"/>
        <v>27</v>
      </c>
      <c r="B12" s="98">
        <v>45477</v>
      </c>
      <c r="C12" s="99"/>
      <c r="D12" s="96" t="str">
        <f t="shared" si="1"/>
        <v>torsdag</v>
      </c>
      <c r="E12" s="97"/>
      <c r="F12" s="44"/>
      <c r="G12" s="44"/>
      <c r="H12" s="94"/>
      <c r="I12" s="95"/>
      <c r="J12" s="44"/>
      <c r="K12" s="44"/>
      <c r="L12" s="79">
        <f>IF(ISNUMBER(J12),60*(J12-F12)+K12-G12-Januari!$E$46-H12-$I$46*$L$47,)</f>
        <v>0</v>
      </c>
      <c r="M12" s="80"/>
      <c r="N12" s="45">
        <f t="shared" si="4"/>
        <v>795</v>
      </c>
      <c r="O12" s="46">
        <f t="shared" si="2"/>
        <v>13</v>
      </c>
      <c r="P12" s="46">
        <f t="shared" si="3"/>
        <v>15</v>
      </c>
      <c r="Q12" s="74"/>
      <c r="R12" s="74"/>
      <c r="S12" s="20"/>
    </row>
    <row r="13" spans="1:21" s="21" customFormat="1" ht="17.45" customHeight="1" x14ac:dyDescent="0.2">
      <c r="A13" s="42">
        <f t="shared" si="0"/>
        <v>27</v>
      </c>
      <c r="B13" s="98">
        <v>45478</v>
      </c>
      <c r="C13" s="99"/>
      <c r="D13" s="96" t="str">
        <f t="shared" si="1"/>
        <v>fredag</v>
      </c>
      <c r="E13" s="97"/>
      <c r="F13" s="44"/>
      <c r="G13" s="44"/>
      <c r="H13" s="94"/>
      <c r="I13" s="95"/>
      <c r="J13" s="44"/>
      <c r="K13" s="44"/>
      <c r="L13" s="79">
        <f>IF(ISNUMBER(J13),60*(J13-F13)+K13-G13-Januari!$E$46-H13-$I$46*$L$47,)</f>
        <v>0</v>
      </c>
      <c r="M13" s="80"/>
      <c r="N13" s="45">
        <f t="shared" si="4"/>
        <v>795</v>
      </c>
      <c r="O13" s="46">
        <f t="shared" si="2"/>
        <v>13</v>
      </c>
      <c r="P13" s="46">
        <f t="shared" si="3"/>
        <v>15</v>
      </c>
      <c r="Q13" s="74"/>
      <c r="R13" s="74"/>
      <c r="S13" s="20"/>
    </row>
    <row r="14" spans="1:21" s="21" customFormat="1" ht="17.45" customHeight="1" x14ac:dyDescent="0.2">
      <c r="A14" s="42">
        <f t="shared" si="0"/>
        <v>27</v>
      </c>
      <c r="B14" s="98">
        <v>45479</v>
      </c>
      <c r="C14" s="99"/>
      <c r="D14" s="96" t="str">
        <f t="shared" si="1"/>
        <v>lördag</v>
      </c>
      <c r="E14" s="97"/>
      <c r="F14" s="44"/>
      <c r="G14" s="44"/>
      <c r="H14" s="94"/>
      <c r="I14" s="95"/>
      <c r="J14" s="44"/>
      <c r="K14" s="44"/>
      <c r="L14" s="79">
        <f>IF(ISNUMBER(J14),60*(J14-F14)+K14-G14-Januari!$E$46-H14-$I$46*$L$47,)</f>
        <v>0</v>
      </c>
      <c r="M14" s="80"/>
      <c r="N14" s="45">
        <f t="shared" si="4"/>
        <v>795</v>
      </c>
      <c r="O14" s="46">
        <f t="shared" si="2"/>
        <v>13</v>
      </c>
      <c r="P14" s="46">
        <f t="shared" si="3"/>
        <v>15</v>
      </c>
      <c r="Q14" s="74"/>
      <c r="R14" s="74"/>
      <c r="S14" s="20"/>
    </row>
    <row r="15" spans="1:21" s="21" customFormat="1" ht="17.45" customHeight="1" x14ac:dyDescent="0.2">
      <c r="A15" s="42">
        <f t="shared" si="0"/>
        <v>27</v>
      </c>
      <c r="B15" s="98">
        <v>45480</v>
      </c>
      <c r="C15" s="99"/>
      <c r="D15" s="96" t="str">
        <f t="shared" si="1"/>
        <v>söndag</v>
      </c>
      <c r="E15" s="97"/>
      <c r="F15" s="44"/>
      <c r="G15" s="44"/>
      <c r="H15" s="94"/>
      <c r="I15" s="95"/>
      <c r="J15" s="44"/>
      <c r="K15" s="44"/>
      <c r="L15" s="79">
        <f>IF(ISNUMBER(J15),60*(J15-F15)+K15-G15-Januari!$E$46-H15-$I$46*$L$47,)</f>
        <v>0</v>
      </c>
      <c r="M15" s="80"/>
      <c r="N15" s="45">
        <f t="shared" si="4"/>
        <v>795</v>
      </c>
      <c r="O15" s="46">
        <f t="shared" si="2"/>
        <v>13</v>
      </c>
      <c r="P15" s="46">
        <f t="shared" si="3"/>
        <v>15</v>
      </c>
      <c r="Q15" s="74"/>
      <c r="R15" s="74"/>
      <c r="S15" s="20"/>
    </row>
    <row r="16" spans="1:21" s="21" customFormat="1" ht="17.45" customHeight="1" x14ac:dyDescent="0.2">
      <c r="A16" s="42">
        <f t="shared" si="0"/>
        <v>28</v>
      </c>
      <c r="B16" s="98">
        <v>45481</v>
      </c>
      <c r="C16" s="99"/>
      <c r="D16" s="96" t="str">
        <f t="shared" si="1"/>
        <v>måndag</v>
      </c>
      <c r="E16" s="97"/>
      <c r="F16" s="44"/>
      <c r="G16" s="44"/>
      <c r="H16" s="94"/>
      <c r="I16" s="95"/>
      <c r="J16" s="44"/>
      <c r="K16" s="44"/>
      <c r="L16" s="79">
        <f>IF(ISNUMBER(J16),60*(J16-F16)+K16-G16-Januari!$E$46-H16-$I$46*$L$47,)</f>
        <v>0</v>
      </c>
      <c r="M16" s="80"/>
      <c r="N16" s="45">
        <f t="shared" si="4"/>
        <v>795</v>
      </c>
      <c r="O16" s="46">
        <f t="shared" si="2"/>
        <v>13</v>
      </c>
      <c r="P16" s="46">
        <f t="shared" si="3"/>
        <v>15</v>
      </c>
      <c r="Q16" s="74"/>
      <c r="R16" s="74"/>
      <c r="S16" s="20"/>
    </row>
    <row r="17" spans="1:19" s="21" customFormat="1" ht="17.45" customHeight="1" x14ac:dyDescent="0.2">
      <c r="A17" s="42">
        <f t="shared" si="0"/>
        <v>28</v>
      </c>
      <c r="B17" s="98">
        <v>45482</v>
      </c>
      <c r="C17" s="99"/>
      <c r="D17" s="96" t="str">
        <f t="shared" si="1"/>
        <v>tisdag</v>
      </c>
      <c r="E17" s="97"/>
      <c r="F17" s="44"/>
      <c r="G17" s="44"/>
      <c r="H17" s="94"/>
      <c r="I17" s="95"/>
      <c r="J17" s="44"/>
      <c r="K17" s="44"/>
      <c r="L17" s="79">
        <f>IF(ISNUMBER(J17),60*(J17-F17)+K17-G17-Januari!$E$46-H17-$I$46*$L$47,)</f>
        <v>0</v>
      </c>
      <c r="M17" s="80"/>
      <c r="N17" s="45">
        <f t="shared" si="4"/>
        <v>795</v>
      </c>
      <c r="O17" s="46">
        <f t="shared" si="2"/>
        <v>13</v>
      </c>
      <c r="P17" s="46">
        <f t="shared" si="3"/>
        <v>15</v>
      </c>
      <c r="Q17" s="74"/>
      <c r="R17" s="74"/>
      <c r="S17" s="20"/>
    </row>
    <row r="18" spans="1:19" s="21" customFormat="1" ht="17.45" customHeight="1" x14ac:dyDescent="0.2">
      <c r="A18" s="42">
        <f t="shared" si="0"/>
        <v>28</v>
      </c>
      <c r="B18" s="98">
        <v>45483</v>
      </c>
      <c r="C18" s="99"/>
      <c r="D18" s="96" t="str">
        <f t="shared" si="1"/>
        <v>onsdag</v>
      </c>
      <c r="E18" s="97"/>
      <c r="F18" s="44"/>
      <c r="G18" s="44"/>
      <c r="H18" s="94"/>
      <c r="I18" s="95"/>
      <c r="J18" s="44"/>
      <c r="K18" s="44"/>
      <c r="L18" s="79">
        <f>IF(ISNUMBER(J18),60*(J18-F18)+K18-G18-Januari!$E$46-H18-$I$46*$L$47,)</f>
        <v>0</v>
      </c>
      <c r="M18" s="80"/>
      <c r="N18" s="45">
        <f t="shared" si="4"/>
        <v>795</v>
      </c>
      <c r="O18" s="46">
        <f t="shared" si="2"/>
        <v>13</v>
      </c>
      <c r="P18" s="46">
        <f t="shared" si="3"/>
        <v>15</v>
      </c>
      <c r="Q18" s="74"/>
      <c r="R18" s="74"/>
      <c r="S18" s="20"/>
    </row>
    <row r="19" spans="1:19" s="21" customFormat="1" ht="17.45" customHeight="1" x14ac:dyDescent="0.2">
      <c r="A19" s="42">
        <f t="shared" si="0"/>
        <v>28</v>
      </c>
      <c r="B19" s="98">
        <v>45484</v>
      </c>
      <c r="C19" s="99"/>
      <c r="D19" s="96" t="str">
        <f t="shared" si="1"/>
        <v>torsdag</v>
      </c>
      <c r="E19" s="97"/>
      <c r="F19" s="44"/>
      <c r="G19" s="44"/>
      <c r="H19" s="94"/>
      <c r="I19" s="95"/>
      <c r="J19" s="44"/>
      <c r="K19" s="44"/>
      <c r="L19" s="79">
        <f>IF(ISNUMBER(J19),60*(J19-F19)+K19-G19-Januari!$E$46-H19-$I$46*$L$47,)</f>
        <v>0</v>
      </c>
      <c r="M19" s="80"/>
      <c r="N19" s="45">
        <f t="shared" si="4"/>
        <v>795</v>
      </c>
      <c r="O19" s="46">
        <f t="shared" si="2"/>
        <v>13</v>
      </c>
      <c r="P19" s="46">
        <f t="shared" si="3"/>
        <v>15</v>
      </c>
      <c r="Q19" s="74"/>
      <c r="R19" s="74"/>
      <c r="S19" s="20"/>
    </row>
    <row r="20" spans="1:19" s="21" customFormat="1" ht="17.45" customHeight="1" x14ac:dyDescent="0.2">
      <c r="A20" s="42">
        <f t="shared" si="0"/>
        <v>28</v>
      </c>
      <c r="B20" s="98">
        <v>45485</v>
      </c>
      <c r="C20" s="99"/>
      <c r="D20" s="96" t="str">
        <f t="shared" si="1"/>
        <v>fredag</v>
      </c>
      <c r="E20" s="97"/>
      <c r="F20" s="44"/>
      <c r="G20" s="44"/>
      <c r="H20" s="94"/>
      <c r="I20" s="95"/>
      <c r="J20" s="44"/>
      <c r="K20" s="44"/>
      <c r="L20" s="79">
        <f>IF(ISNUMBER(J20),60*(J20-F20)+K20-G20-Januari!$E$46-H20-$I$46*$L$47,)</f>
        <v>0</v>
      </c>
      <c r="M20" s="80"/>
      <c r="N20" s="45">
        <f t="shared" si="4"/>
        <v>795</v>
      </c>
      <c r="O20" s="46">
        <f t="shared" si="2"/>
        <v>13</v>
      </c>
      <c r="P20" s="46">
        <f t="shared" si="3"/>
        <v>15</v>
      </c>
      <c r="Q20" s="74"/>
      <c r="R20" s="74"/>
      <c r="S20" s="20"/>
    </row>
    <row r="21" spans="1:19" s="21" customFormat="1" ht="17.45" customHeight="1" x14ac:dyDescent="0.2">
      <c r="A21" s="42">
        <f t="shared" si="0"/>
        <v>28</v>
      </c>
      <c r="B21" s="98">
        <v>45486</v>
      </c>
      <c r="C21" s="99"/>
      <c r="D21" s="96" t="str">
        <f t="shared" si="1"/>
        <v>lördag</v>
      </c>
      <c r="E21" s="97"/>
      <c r="F21" s="44"/>
      <c r="G21" s="44"/>
      <c r="H21" s="94"/>
      <c r="I21" s="95"/>
      <c r="J21" s="44"/>
      <c r="K21" s="44"/>
      <c r="L21" s="79">
        <f>IF(ISNUMBER(J21),60*(J21-F21)+K21-G21-Januari!$E$46-H21-$I$46*$L$47,)</f>
        <v>0</v>
      </c>
      <c r="M21" s="80"/>
      <c r="N21" s="45">
        <f t="shared" si="4"/>
        <v>795</v>
      </c>
      <c r="O21" s="46">
        <f t="shared" si="2"/>
        <v>13</v>
      </c>
      <c r="P21" s="46">
        <f t="shared" si="3"/>
        <v>15</v>
      </c>
      <c r="Q21" s="74"/>
      <c r="R21" s="74"/>
      <c r="S21" s="20"/>
    </row>
    <row r="22" spans="1:19" s="21" customFormat="1" ht="17.45" customHeight="1" x14ac:dyDescent="0.2">
      <c r="A22" s="42">
        <f t="shared" si="0"/>
        <v>28</v>
      </c>
      <c r="B22" s="98">
        <v>45487</v>
      </c>
      <c r="C22" s="99"/>
      <c r="D22" s="96" t="str">
        <f t="shared" si="1"/>
        <v>söndag</v>
      </c>
      <c r="E22" s="97"/>
      <c r="F22" s="44"/>
      <c r="G22" s="44"/>
      <c r="H22" s="94"/>
      <c r="I22" s="95"/>
      <c r="J22" s="44"/>
      <c r="K22" s="44"/>
      <c r="L22" s="79">
        <f>IF(ISNUMBER(J22),60*(J22-F22)+K22-G22-Januari!$E$46-H22-$I$46*$L$47,)</f>
        <v>0</v>
      </c>
      <c r="M22" s="80"/>
      <c r="N22" s="45">
        <f t="shared" si="4"/>
        <v>795</v>
      </c>
      <c r="O22" s="46">
        <f t="shared" si="2"/>
        <v>13</v>
      </c>
      <c r="P22" s="46">
        <f t="shared" si="3"/>
        <v>15</v>
      </c>
      <c r="Q22" s="74"/>
      <c r="R22" s="74"/>
      <c r="S22" s="20"/>
    </row>
    <row r="23" spans="1:19" s="21" customFormat="1" ht="17.45" customHeight="1" x14ac:dyDescent="0.2">
      <c r="A23" s="42">
        <f t="shared" si="0"/>
        <v>29</v>
      </c>
      <c r="B23" s="98">
        <v>45488</v>
      </c>
      <c r="C23" s="99"/>
      <c r="D23" s="96" t="str">
        <f t="shared" si="1"/>
        <v>måndag</v>
      </c>
      <c r="E23" s="97"/>
      <c r="F23" s="44"/>
      <c r="G23" s="44"/>
      <c r="H23" s="94"/>
      <c r="I23" s="95"/>
      <c r="J23" s="44"/>
      <c r="K23" s="44"/>
      <c r="L23" s="79">
        <f>IF(ISNUMBER(J23),60*(J23-F23)+K23-G23-Januari!$E$46-H23-$I$46*$L$47,)</f>
        <v>0</v>
      </c>
      <c r="M23" s="80"/>
      <c r="N23" s="45">
        <f t="shared" si="4"/>
        <v>795</v>
      </c>
      <c r="O23" s="46">
        <f t="shared" si="2"/>
        <v>13</v>
      </c>
      <c r="P23" s="46">
        <f t="shared" si="3"/>
        <v>15</v>
      </c>
      <c r="Q23" s="74"/>
      <c r="R23" s="74"/>
      <c r="S23" s="20"/>
    </row>
    <row r="24" spans="1:19" s="21" customFormat="1" ht="17.45" customHeight="1" x14ac:dyDescent="0.2">
      <c r="A24" s="42">
        <f t="shared" si="0"/>
        <v>29</v>
      </c>
      <c r="B24" s="98">
        <v>45489</v>
      </c>
      <c r="C24" s="99"/>
      <c r="D24" s="96" t="str">
        <f t="shared" si="1"/>
        <v>tisdag</v>
      </c>
      <c r="E24" s="97"/>
      <c r="F24" s="44"/>
      <c r="G24" s="44"/>
      <c r="H24" s="94"/>
      <c r="I24" s="95"/>
      <c r="J24" s="44"/>
      <c r="K24" s="44"/>
      <c r="L24" s="79">
        <f>IF(ISNUMBER(J24),60*(J24-F24)+K24-G24-Januari!$E$46-H24-$I$46*$L$47,)</f>
        <v>0</v>
      </c>
      <c r="M24" s="80"/>
      <c r="N24" s="45">
        <f t="shared" si="4"/>
        <v>795</v>
      </c>
      <c r="O24" s="46">
        <f t="shared" si="2"/>
        <v>13</v>
      </c>
      <c r="P24" s="46">
        <f t="shared" si="3"/>
        <v>15</v>
      </c>
      <c r="Q24" s="74"/>
      <c r="R24" s="74"/>
      <c r="S24" s="20"/>
    </row>
    <row r="25" spans="1:19" s="21" customFormat="1" ht="17.45" customHeight="1" x14ac:dyDescent="0.2">
      <c r="A25" s="42">
        <f t="shared" si="0"/>
        <v>29</v>
      </c>
      <c r="B25" s="98">
        <v>45490</v>
      </c>
      <c r="C25" s="99"/>
      <c r="D25" s="96" t="str">
        <f t="shared" si="1"/>
        <v>onsdag</v>
      </c>
      <c r="E25" s="97"/>
      <c r="F25" s="44"/>
      <c r="G25" s="44"/>
      <c r="H25" s="94"/>
      <c r="I25" s="95"/>
      <c r="J25" s="44"/>
      <c r="K25" s="44"/>
      <c r="L25" s="79">
        <f>IF(ISNUMBER(J25),60*(J25-F25)+K25-G25-Januari!$E$46-H25-$I$46*$L$47,)</f>
        <v>0</v>
      </c>
      <c r="M25" s="80"/>
      <c r="N25" s="45">
        <f t="shared" si="4"/>
        <v>795</v>
      </c>
      <c r="O25" s="46">
        <f t="shared" si="2"/>
        <v>13</v>
      </c>
      <c r="P25" s="46">
        <f t="shared" si="3"/>
        <v>15</v>
      </c>
      <c r="Q25" s="74"/>
      <c r="R25" s="74"/>
      <c r="S25" s="20"/>
    </row>
    <row r="26" spans="1:19" s="21" customFormat="1" ht="17.45" customHeight="1" x14ac:dyDescent="0.2">
      <c r="A26" s="42">
        <f t="shared" si="0"/>
        <v>29</v>
      </c>
      <c r="B26" s="98">
        <v>45491</v>
      </c>
      <c r="C26" s="99"/>
      <c r="D26" s="96" t="str">
        <f t="shared" si="1"/>
        <v>torsdag</v>
      </c>
      <c r="E26" s="97"/>
      <c r="F26" s="44"/>
      <c r="G26" s="44"/>
      <c r="H26" s="94"/>
      <c r="I26" s="95"/>
      <c r="J26" s="44"/>
      <c r="K26" s="44"/>
      <c r="L26" s="79">
        <f>IF(ISNUMBER(J26),60*(J26-F26)+K26-G26-Januari!$E$46-H26-$I$46*$L$47,)</f>
        <v>0</v>
      </c>
      <c r="M26" s="80"/>
      <c r="N26" s="45">
        <f t="shared" si="4"/>
        <v>795</v>
      </c>
      <c r="O26" s="46">
        <f t="shared" si="2"/>
        <v>13</v>
      </c>
      <c r="P26" s="46">
        <f t="shared" si="3"/>
        <v>15</v>
      </c>
      <c r="Q26" s="74"/>
      <c r="R26" s="74"/>
      <c r="S26" s="20"/>
    </row>
    <row r="27" spans="1:19" s="21" customFormat="1" ht="17.45" customHeight="1" x14ac:dyDescent="0.2">
      <c r="A27" s="42">
        <f t="shared" si="0"/>
        <v>29</v>
      </c>
      <c r="B27" s="98">
        <v>45492</v>
      </c>
      <c r="C27" s="99"/>
      <c r="D27" s="96" t="str">
        <f t="shared" si="1"/>
        <v>fredag</v>
      </c>
      <c r="E27" s="97"/>
      <c r="F27" s="44"/>
      <c r="G27" s="44"/>
      <c r="H27" s="94"/>
      <c r="I27" s="95"/>
      <c r="J27" s="44"/>
      <c r="K27" s="44"/>
      <c r="L27" s="79">
        <f>IF(ISNUMBER(J27),60*(J27-F27)+K27-G27-Januari!$E$46-H27-$I$46*$L$47,)</f>
        <v>0</v>
      </c>
      <c r="M27" s="80"/>
      <c r="N27" s="45">
        <f t="shared" si="4"/>
        <v>795</v>
      </c>
      <c r="O27" s="46">
        <f t="shared" si="2"/>
        <v>13</v>
      </c>
      <c r="P27" s="46">
        <f t="shared" si="3"/>
        <v>15</v>
      </c>
      <c r="Q27" s="74"/>
      <c r="R27" s="74"/>
      <c r="S27" s="20"/>
    </row>
    <row r="28" spans="1:19" s="21" customFormat="1" ht="17.45" customHeight="1" x14ac:dyDescent="0.2">
      <c r="A28" s="42">
        <f t="shared" si="0"/>
        <v>29</v>
      </c>
      <c r="B28" s="98">
        <v>45493</v>
      </c>
      <c r="C28" s="99"/>
      <c r="D28" s="96" t="str">
        <f t="shared" si="1"/>
        <v>lördag</v>
      </c>
      <c r="E28" s="97"/>
      <c r="F28" s="44"/>
      <c r="G28" s="44"/>
      <c r="H28" s="94"/>
      <c r="I28" s="95"/>
      <c r="J28" s="44"/>
      <c r="K28" s="44"/>
      <c r="L28" s="79">
        <f>IF(ISNUMBER(J28),60*(J28-F28)+K28-G28-Januari!$E$46-H28-$I$46*$L$47,)</f>
        <v>0</v>
      </c>
      <c r="M28" s="80"/>
      <c r="N28" s="45">
        <f t="shared" si="4"/>
        <v>795</v>
      </c>
      <c r="O28" s="46">
        <f t="shared" si="2"/>
        <v>13</v>
      </c>
      <c r="P28" s="46">
        <f t="shared" si="3"/>
        <v>15</v>
      </c>
      <c r="Q28" s="74"/>
      <c r="R28" s="74"/>
      <c r="S28" s="20"/>
    </row>
    <row r="29" spans="1:19" s="21" customFormat="1" ht="17.45" customHeight="1" x14ac:dyDescent="0.2">
      <c r="A29" s="42">
        <f t="shared" si="0"/>
        <v>29</v>
      </c>
      <c r="B29" s="98">
        <v>45494</v>
      </c>
      <c r="C29" s="99"/>
      <c r="D29" s="96" t="str">
        <f t="shared" si="1"/>
        <v>söndag</v>
      </c>
      <c r="E29" s="97"/>
      <c r="F29" s="44"/>
      <c r="G29" s="44"/>
      <c r="H29" s="94"/>
      <c r="I29" s="95"/>
      <c r="J29" s="44"/>
      <c r="K29" s="44"/>
      <c r="L29" s="79">
        <f>IF(ISNUMBER(J29),60*(J29-F29)+K29-G29-Januari!$E$46-H29-$I$46*$L$47,)</f>
        <v>0</v>
      </c>
      <c r="M29" s="80"/>
      <c r="N29" s="45">
        <f t="shared" si="4"/>
        <v>795</v>
      </c>
      <c r="O29" s="46">
        <f t="shared" si="2"/>
        <v>13</v>
      </c>
      <c r="P29" s="46">
        <f t="shared" si="3"/>
        <v>15</v>
      </c>
      <c r="Q29" s="74"/>
      <c r="R29" s="74"/>
      <c r="S29" s="20"/>
    </row>
    <row r="30" spans="1:19" s="21" customFormat="1" ht="17.45" customHeight="1" x14ac:dyDescent="0.2">
      <c r="A30" s="42">
        <f t="shared" si="0"/>
        <v>30</v>
      </c>
      <c r="B30" s="98">
        <v>45495</v>
      </c>
      <c r="C30" s="99"/>
      <c r="D30" s="96" t="str">
        <f t="shared" si="1"/>
        <v>måndag</v>
      </c>
      <c r="E30" s="97"/>
      <c r="F30" s="44"/>
      <c r="G30" s="44"/>
      <c r="H30" s="94"/>
      <c r="I30" s="95"/>
      <c r="J30" s="44"/>
      <c r="K30" s="44"/>
      <c r="L30" s="79">
        <f>IF(ISNUMBER(J30),60*(J30-F30)+K30-G30-Januari!$E$46-H30-$I$46*$L$47,)</f>
        <v>0</v>
      </c>
      <c r="M30" s="80"/>
      <c r="N30" s="45">
        <f t="shared" si="4"/>
        <v>795</v>
      </c>
      <c r="O30" s="46">
        <f t="shared" si="2"/>
        <v>13</v>
      </c>
      <c r="P30" s="46">
        <f t="shared" si="3"/>
        <v>15</v>
      </c>
      <c r="Q30" s="74"/>
      <c r="R30" s="74"/>
      <c r="S30" s="20"/>
    </row>
    <row r="31" spans="1:19" s="21" customFormat="1" ht="17.45" customHeight="1" x14ac:dyDescent="0.2">
      <c r="A31" s="42">
        <f t="shared" si="0"/>
        <v>30</v>
      </c>
      <c r="B31" s="98">
        <v>45496</v>
      </c>
      <c r="C31" s="99"/>
      <c r="D31" s="96" t="str">
        <f t="shared" si="1"/>
        <v>tisdag</v>
      </c>
      <c r="E31" s="97"/>
      <c r="F31" s="44"/>
      <c r="G31" s="44"/>
      <c r="H31" s="94"/>
      <c r="I31" s="95"/>
      <c r="J31" s="44"/>
      <c r="K31" s="44"/>
      <c r="L31" s="79">
        <f>IF(ISNUMBER(J31),60*(J31-F31)+K31-G31-Januari!$E$46-H31-$I$46*$L$47,)</f>
        <v>0</v>
      </c>
      <c r="M31" s="80"/>
      <c r="N31" s="45">
        <f t="shared" si="4"/>
        <v>795</v>
      </c>
      <c r="O31" s="46">
        <f t="shared" si="2"/>
        <v>13</v>
      </c>
      <c r="P31" s="46">
        <f t="shared" si="3"/>
        <v>15</v>
      </c>
      <c r="Q31" s="74"/>
      <c r="R31" s="74"/>
      <c r="S31" s="20"/>
    </row>
    <row r="32" spans="1:19" s="21" customFormat="1" ht="17.45" customHeight="1" x14ac:dyDescent="0.2">
      <c r="A32" s="42">
        <f t="shared" si="0"/>
        <v>30</v>
      </c>
      <c r="B32" s="98">
        <v>45497</v>
      </c>
      <c r="C32" s="99"/>
      <c r="D32" s="96" t="str">
        <f t="shared" si="1"/>
        <v>onsdag</v>
      </c>
      <c r="E32" s="97"/>
      <c r="F32" s="44"/>
      <c r="G32" s="44"/>
      <c r="H32" s="94"/>
      <c r="I32" s="95"/>
      <c r="J32" s="44"/>
      <c r="K32" s="44"/>
      <c r="L32" s="79">
        <f>IF(ISNUMBER(J32),60*(J32-F32)+K32-G32-Januari!$E$46-H32-$I$46*$L$47,)</f>
        <v>0</v>
      </c>
      <c r="M32" s="80"/>
      <c r="N32" s="45">
        <f t="shared" si="4"/>
        <v>795</v>
      </c>
      <c r="O32" s="46">
        <f t="shared" si="2"/>
        <v>13</v>
      </c>
      <c r="P32" s="46">
        <f t="shared" si="3"/>
        <v>15</v>
      </c>
      <c r="Q32" s="74"/>
      <c r="R32" s="74"/>
      <c r="S32" s="20"/>
    </row>
    <row r="33" spans="1:19" s="21" customFormat="1" ht="17.45" customHeight="1" x14ac:dyDescent="0.2">
      <c r="A33" s="42">
        <f t="shared" si="0"/>
        <v>30</v>
      </c>
      <c r="B33" s="98">
        <v>45498</v>
      </c>
      <c r="C33" s="99"/>
      <c r="D33" s="96" t="str">
        <f t="shared" si="1"/>
        <v>torsdag</v>
      </c>
      <c r="E33" s="97"/>
      <c r="F33" s="44"/>
      <c r="G33" s="44"/>
      <c r="H33" s="94"/>
      <c r="I33" s="95"/>
      <c r="J33" s="44"/>
      <c r="K33" s="44"/>
      <c r="L33" s="79">
        <f>IF(ISNUMBER(J33),60*(J33-F33)+K33-G33-Januari!$E$46-H33-$I$46*$L$47,)</f>
        <v>0</v>
      </c>
      <c r="M33" s="80"/>
      <c r="N33" s="45">
        <f t="shared" si="4"/>
        <v>795</v>
      </c>
      <c r="O33" s="46">
        <f t="shared" si="2"/>
        <v>13</v>
      </c>
      <c r="P33" s="46">
        <f t="shared" si="3"/>
        <v>15</v>
      </c>
      <c r="Q33" s="74"/>
      <c r="R33" s="74"/>
      <c r="S33" s="20"/>
    </row>
    <row r="34" spans="1:19" s="21" customFormat="1" ht="17.45" customHeight="1" x14ac:dyDescent="0.2">
      <c r="A34" s="42">
        <f t="shared" si="0"/>
        <v>30</v>
      </c>
      <c r="B34" s="98">
        <v>45499</v>
      </c>
      <c r="C34" s="99"/>
      <c r="D34" s="96" t="str">
        <f t="shared" si="1"/>
        <v>fredag</v>
      </c>
      <c r="E34" s="97"/>
      <c r="F34" s="44"/>
      <c r="G34" s="44"/>
      <c r="H34" s="94"/>
      <c r="I34" s="95"/>
      <c r="J34" s="44"/>
      <c r="K34" s="44"/>
      <c r="L34" s="79">
        <f>IF(ISNUMBER(J34),60*(J34-F34)+K34-G34-Januari!$E$46-H34-$I$46*$L$47,)</f>
        <v>0</v>
      </c>
      <c r="M34" s="80"/>
      <c r="N34" s="45">
        <f t="shared" si="4"/>
        <v>795</v>
      </c>
      <c r="O34" s="46">
        <f t="shared" si="2"/>
        <v>13</v>
      </c>
      <c r="P34" s="46">
        <f t="shared" si="3"/>
        <v>15</v>
      </c>
      <c r="Q34" s="74"/>
      <c r="R34" s="74"/>
      <c r="S34" s="20"/>
    </row>
    <row r="35" spans="1:19" s="21" customFormat="1" ht="17.45" customHeight="1" x14ac:dyDescent="0.2">
      <c r="A35" s="42">
        <f t="shared" si="0"/>
        <v>30</v>
      </c>
      <c r="B35" s="98">
        <v>45500</v>
      </c>
      <c r="C35" s="99"/>
      <c r="D35" s="96" t="str">
        <f t="shared" si="1"/>
        <v>lördag</v>
      </c>
      <c r="E35" s="97"/>
      <c r="F35" s="44"/>
      <c r="G35" s="44"/>
      <c r="H35" s="94"/>
      <c r="I35" s="95"/>
      <c r="J35" s="44"/>
      <c r="K35" s="44"/>
      <c r="L35" s="79">
        <f>IF(ISNUMBER(J35),60*(J35-F35)+K35-G35-Januari!$E$46-H35-$I$46*$L$47,)</f>
        <v>0</v>
      </c>
      <c r="M35" s="80"/>
      <c r="N35" s="45">
        <f t="shared" si="4"/>
        <v>795</v>
      </c>
      <c r="O35" s="46">
        <f t="shared" si="2"/>
        <v>13</v>
      </c>
      <c r="P35" s="46">
        <f t="shared" si="3"/>
        <v>15</v>
      </c>
      <c r="Q35" s="74"/>
      <c r="R35" s="74"/>
      <c r="S35" s="20"/>
    </row>
    <row r="36" spans="1:19" s="21" customFormat="1" ht="17.45" customHeight="1" x14ac:dyDescent="0.2">
      <c r="A36" s="42">
        <f t="shared" si="0"/>
        <v>30</v>
      </c>
      <c r="B36" s="98">
        <v>45501</v>
      </c>
      <c r="C36" s="99"/>
      <c r="D36" s="96" t="str">
        <f t="shared" si="1"/>
        <v>söndag</v>
      </c>
      <c r="E36" s="97"/>
      <c r="F36" s="44"/>
      <c r="G36" s="44"/>
      <c r="H36" s="94"/>
      <c r="I36" s="95"/>
      <c r="J36" s="44"/>
      <c r="K36" s="44"/>
      <c r="L36" s="79">
        <f>IF(ISNUMBER(J36),60*(J36-F36)+K36-G36-Januari!$E$46-H36-$I$46*$L$47,)</f>
        <v>0</v>
      </c>
      <c r="M36" s="80"/>
      <c r="N36" s="45">
        <f t="shared" si="4"/>
        <v>795</v>
      </c>
      <c r="O36" s="46">
        <f t="shared" si="2"/>
        <v>13</v>
      </c>
      <c r="P36" s="46">
        <f t="shared" si="3"/>
        <v>15</v>
      </c>
      <c r="Q36" s="74"/>
      <c r="R36" s="74"/>
      <c r="S36" s="20"/>
    </row>
    <row r="37" spans="1:19" s="21" customFormat="1" ht="17.45" customHeight="1" x14ac:dyDescent="0.2">
      <c r="A37" s="42">
        <f t="shared" si="0"/>
        <v>31</v>
      </c>
      <c r="B37" s="98">
        <v>45502</v>
      </c>
      <c r="C37" s="99"/>
      <c r="D37" s="96" t="str">
        <f t="shared" si="1"/>
        <v>måndag</v>
      </c>
      <c r="E37" s="97"/>
      <c r="F37" s="44"/>
      <c r="G37" s="44"/>
      <c r="H37" s="94"/>
      <c r="I37" s="95"/>
      <c r="J37" s="44"/>
      <c r="K37" s="44"/>
      <c r="L37" s="79">
        <f>IF(ISNUMBER(J37),60*(J37-F37)+K37-G37-Januari!$E$46-H37-$I$46*$L$47,)</f>
        <v>0</v>
      </c>
      <c r="M37" s="80"/>
      <c r="N37" s="45">
        <f t="shared" si="4"/>
        <v>795</v>
      </c>
      <c r="O37" s="46">
        <f t="shared" si="2"/>
        <v>13</v>
      </c>
      <c r="P37" s="46">
        <f t="shared" si="3"/>
        <v>15</v>
      </c>
      <c r="Q37" s="74"/>
      <c r="R37" s="74"/>
      <c r="S37" s="20"/>
    </row>
    <row r="38" spans="1:19" s="21" customFormat="1" ht="17.45" customHeight="1" x14ac:dyDescent="0.2">
      <c r="A38" s="42">
        <f t="shared" si="0"/>
        <v>31</v>
      </c>
      <c r="B38" s="98">
        <v>45503</v>
      </c>
      <c r="C38" s="99"/>
      <c r="D38" s="96" t="str">
        <f t="shared" si="1"/>
        <v>tisdag</v>
      </c>
      <c r="E38" s="97"/>
      <c r="F38" s="44"/>
      <c r="G38" s="44"/>
      <c r="H38" s="94"/>
      <c r="I38" s="95"/>
      <c r="J38" s="44"/>
      <c r="K38" s="44"/>
      <c r="L38" s="79">
        <f>IF(ISNUMBER(J38),60*(J38-F38)+K38-G38-Januari!$E$46-H38-$I$46*$L$47,)</f>
        <v>0</v>
      </c>
      <c r="M38" s="80"/>
      <c r="N38" s="45">
        <f t="shared" si="4"/>
        <v>795</v>
      </c>
      <c r="O38" s="46">
        <f t="shared" si="2"/>
        <v>13</v>
      </c>
      <c r="P38" s="46">
        <f t="shared" si="3"/>
        <v>15</v>
      </c>
      <c r="Q38" s="74"/>
      <c r="R38" s="74"/>
      <c r="S38" s="20"/>
    </row>
    <row r="39" spans="1:19" s="21" customFormat="1" ht="17.45" customHeight="1" x14ac:dyDescent="0.2">
      <c r="A39" s="42">
        <f t="shared" si="0"/>
        <v>31</v>
      </c>
      <c r="B39" s="98">
        <v>45504</v>
      </c>
      <c r="C39" s="99"/>
      <c r="D39" s="96" t="str">
        <f t="shared" si="1"/>
        <v>onsdag</v>
      </c>
      <c r="E39" s="97"/>
      <c r="F39" s="44"/>
      <c r="G39" s="44"/>
      <c r="H39" s="94"/>
      <c r="I39" s="95"/>
      <c r="J39" s="44"/>
      <c r="K39" s="44"/>
      <c r="L39" s="79">
        <f>IF(ISNUMBER(J39),60*(J39-F39)+K39-G39-Januari!$E$46-H39-$I$46*$L$47,)</f>
        <v>0</v>
      </c>
      <c r="M39" s="80"/>
      <c r="N39" s="45">
        <f t="shared" si="4"/>
        <v>795</v>
      </c>
      <c r="O39" s="46">
        <f t="shared" si="2"/>
        <v>13</v>
      </c>
      <c r="P39" s="46">
        <f t="shared" si="3"/>
        <v>15</v>
      </c>
      <c r="Q39" s="74"/>
      <c r="R39" s="74"/>
      <c r="S39" s="20"/>
    </row>
    <row r="40" spans="1:19" x14ac:dyDescent="0.2"/>
    <row r="41" spans="1:19" x14ac:dyDescent="0.2"/>
    <row r="42" spans="1:19" x14ac:dyDescent="0.2"/>
    <row r="43" spans="1:19" ht="13.15" customHeight="1" x14ac:dyDescent="0.2">
      <c r="A43" s="31"/>
      <c r="C43" s="92" t="s">
        <v>14</v>
      </c>
      <c r="D43" s="93"/>
      <c r="E43" s="92" t="s">
        <v>13</v>
      </c>
      <c r="F43" s="93"/>
      <c r="G43" s="92" t="s">
        <v>15</v>
      </c>
      <c r="H43" s="93"/>
      <c r="I43" s="92" t="s">
        <v>16</v>
      </c>
      <c r="J43" s="93"/>
      <c r="K43" s="92" t="s">
        <v>16</v>
      </c>
      <c r="L43" s="93"/>
      <c r="M43" s="32"/>
      <c r="N43"/>
      <c r="O43"/>
      <c r="S43"/>
    </row>
    <row r="44" spans="1:19" ht="13.15" customHeight="1" x14ac:dyDescent="0.2">
      <c r="A44"/>
      <c r="B44" s="41" t="s">
        <v>18</v>
      </c>
      <c r="C44" s="39" t="s">
        <v>3</v>
      </c>
      <c r="D44" s="39" t="s">
        <v>4</v>
      </c>
      <c r="E44" s="86" t="s">
        <v>4</v>
      </c>
      <c r="F44" s="87"/>
      <c r="G44" s="39" t="s">
        <v>3</v>
      </c>
      <c r="H44" s="39" t="s">
        <v>4</v>
      </c>
      <c r="I44" s="86" t="s">
        <v>11</v>
      </c>
      <c r="J44" s="87"/>
      <c r="K44" s="40" t="s">
        <v>3</v>
      </c>
      <c r="L44" s="40" t="s">
        <v>4</v>
      </c>
      <c r="M44" s="8"/>
      <c r="N44"/>
      <c r="O44"/>
    </row>
    <row r="45" spans="1:19" ht="13.15" customHeight="1" x14ac:dyDescent="0.2">
      <c r="A45"/>
      <c r="B45" s="58" t="str">
        <f>Juni!B45</f>
        <v>Vinter</v>
      </c>
      <c r="C45" s="5">
        <f>Juni!C45</f>
        <v>8</v>
      </c>
      <c r="D45" s="51">
        <f>Juni!D45</f>
        <v>0</v>
      </c>
      <c r="E45" s="113">
        <f>Juni!E45:F45</f>
        <v>30</v>
      </c>
      <c r="F45" s="114"/>
      <c r="G45" s="50">
        <f>Juni!G45</f>
        <v>16</v>
      </c>
      <c r="H45" s="50">
        <f>Juni!H45</f>
        <v>40</v>
      </c>
      <c r="I45" s="90">
        <f>IF(ISNUMBER(G45),60*(G45-C45)+H45-D45-E45,0)</f>
        <v>490</v>
      </c>
      <c r="J45" s="91"/>
      <c r="K45" s="37">
        <f>IFERROR(TRUNC(I45/60),"")</f>
        <v>8</v>
      </c>
      <c r="L45" s="38">
        <f>IFERROR(I45-K45*60,"")</f>
        <v>10</v>
      </c>
      <c r="M45" s="33"/>
      <c r="N45"/>
      <c r="O45" s="4"/>
      <c r="S45" s="4"/>
    </row>
    <row r="46" spans="1:19" ht="13.15" customHeight="1" x14ac:dyDescent="0.2">
      <c r="A46"/>
      <c r="B46" s="58" t="str">
        <f>Juni!B46</f>
        <v>Sommar</v>
      </c>
      <c r="C46" s="50">
        <f>Juni!C46</f>
        <v>8</v>
      </c>
      <c r="D46" s="51">
        <f>Juni!D46</f>
        <v>0</v>
      </c>
      <c r="E46" s="113">
        <f>Juni!E46:F46</f>
        <v>45</v>
      </c>
      <c r="F46" s="114"/>
      <c r="G46" s="50">
        <f>Juni!G46</f>
        <v>16</v>
      </c>
      <c r="H46" s="50">
        <f>Juni!H46</f>
        <v>0</v>
      </c>
      <c r="I46" s="88">
        <f>IF(ISNUMBER(G46),60*(G46-C46)+H46-D46-E46,0)</f>
        <v>435</v>
      </c>
      <c r="J46" s="89"/>
      <c r="K46" s="37">
        <f>IFERROR(TRUNC(I46/60),"")</f>
        <v>7</v>
      </c>
      <c r="L46" s="38">
        <f>IFERROR(I46-K46*60,"")</f>
        <v>15</v>
      </c>
      <c r="M46" s="33"/>
      <c r="N46"/>
      <c r="O46" s="4"/>
      <c r="S46" s="4"/>
    </row>
    <row r="47" spans="1:19" ht="13.15" customHeight="1" x14ac:dyDescent="0.2">
      <c r="D47" s="55" t="s">
        <v>12</v>
      </c>
      <c r="E47" s="55"/>
      <c r="F47" s="65">
        <f>Juni!F47:G47</f>
        <v>100</v>
      </c>
      <c r="G47" s="66"/>
      <c r="H47" s="55" t="s">
        <v>23</v>
      </c>
      <c r="I47" s="56"/>
      <c r="J47" s="56"/>
      <c r="K47" s="56"/>
      <c r="L47" s="57">
        <f>F47/100</f>
        <v>1</v>
      </c>
    </row>
  </sheetData>
  <sheetProtection sheet="1" objects="1" scenarios="1" formatCells="0" autoFilter="0"/>
  <mergeCells count="181">
    <mergeCell ref="Q8:R8"/>
    <mergeCell ref="B9:C9"/>
    <mergeCell ref="D9:E9"/>
    <mergeCell ref="H9:I9"/>
    <mergeCell ref="L9:M9"/>
    <mergeCell ref="Q9:R9"/>
    <mergeCell ref="A1:R1"/>
    <mergeCell ref="Q2:R2"/>
    <mergeCell ref="B4:H4"/>
    <mergeCell ref="L4:M4"/>
    <mergeCell ref="F7:G7"/>
    <mergeCell ref="H7:I7"/>
    <mergeCell ref="J7:K7"/>
    <mergeCell ref="O7:P7"/>
    <mergeCell ref="B8:C8"/>
    <mergeCell ref="B10:C10"/>
    <mergeCell ref="D10:E10"/>
    <mergeCell ref="H10:I10"/>
    <mergeCell ref="L10:M10"/>
    <mergeCell ref="Q10:R10"/>
    <mergeCell ref="B11:C11"/>
    <mergeCell ref="D11:E11"/>
    <mergeCell ref="H11:I11"/>
    <mergeCell ref="L11:M11"/>
    <mergeCell ref="Q11:R11"/>
    <mergeCell ref="B12:C12"/>
    <mergeCell ref="D12:E12"/>
    <mergeCell ref="H12:I12"/>
    <mergeCell ref="L12:M12"/>
    <mergeCell ref="Q12:R12"/>
    <mergeCell ref="B13:C13"/>
    <mergeCell ref="D13:E13"/>
    <mergeCell ref="H13:I13"/>
    <mergeCell ref="L13:M13"/>
    <mergeCell ref="Q13:R13"/>
    <mergeCell ref="B14:C14"/>
    <mergeCell ref="D14:E14"/>
    <mergeCell ref="H14:I14"/>
    <mergeCell ref="L14:M14"/>
    <mergeCell ref="Q14:R14"/>
    <mergeCell ref="B15:C15"/>
    <mergeCell ref="D15:E15"/>
    <mergeCell ref="H15:I15"/>
    <mergeCell ref="L15:M15"/>
    <mergeCell ref="Q15:R15"/>
    <mergeCell ref="B16:C16"/>
    <mergeCell ref="D16:E16"/>
    <mergeCell ref="H16:I16"/>
    <mergeCell ref="L16:M16"/>
    <mergeCell ref="Q16:R16"/>
    <mergeCell ref="B17:C17"/>
    <mergeCell ref="D17:E17"/>
    <mergeCell ref="H17:I17"/>
    <mergeCell ref="L17:M17"/>
    <mergeCell ref="Q17:R17"/>
    <mergeCell ref="B18:C18"/>
    <mergeCell ref="D18:E18"/>
    <mergeCell ref="H18:I18"/>
    <mergeCell ref="L18:M18"/>
    <mergeCell ref="Q18:R18"/>
    <mergeCell ref="B19:C19"/>
    <mergeCell ref="D19:E19"/>
    <mergeCell ref="H19:I19"/>
    <mergeCell ref="L19:M19"/>
    <mergeCell ref="Q19:R19"/>
    <mergeCell ref="B20:C20"/>
    <mergeCell ref="D20:E20"/>
    <mergeCell ref="H20:I20"/>
    <mergeCell ref="L20:M20"/>
    <mergeCell ref="Q20:R20"/>
    <mergeCell ref="B21:C21"/>
    <mergeCell ref="D21:E21"/>
    <mergeCell ref="H21:I21"/>
    <mergeCell ref="L21:M21"/>
    <mergeCell ref="Q21:R21"/>
    <mergeCell ref="B22:C22"/>
    <mergeCell ref="D22:E22"/>
    <mergeCell ref="H22:I22"/>
    <mergeCell ref="L22:M22"/>
    <mergeCell ref="Q22:R22"/>
    <mergeCell ref="B23:C23"/>
    <mergeCell ref="D23:E23"/>
    <mergeCell ref="H23:I23"/>
    <mergeCell ref="L23:M23"/>
    <mergeCell ref="Q23:R23"/>
    <mergeCell ref="B24:C24"/>
    <mergeCell ref="D24:E24"/>
    <mergeCell ref="H24:I24"/>
    <mergeCell ref="L24:M24"/>
    <mergeCell ref="Q24:R24"/>
    <mergeCell ref="B25:C25"/>
    <mergeCell ref="D25:E25"/>
    <mergeCell ref="H25:I25"/>
    <mergeCell ref="L25:M25"/>
    <mergeCell ref="Q25:R25"/>
    <mergeCell ref="B26:C26"/>
    <mergeCell ref="D26:E26"/>
    <mergeCell ref="H26:I26"/>
    <mergeCell ref="L26:M26"/>
    <mergeCell ref="Q26:R26"/>
    <mergeCell ref="B27:C27"/>
    <mergeCell ref="D27:E27"/>
    <mergeCell ref="H27:I27"/>
    <mergeCell ref="L27:M27"/>
    <mergeCell ref="Q27:R27"/>
    <mergeCell ref="B28:C28"/>
    <mergeCell ref="D28:E28"/>
    <mergeCell ref="H28:I28"/>
    <mergeCell ref="L28:M28"/>
    <mergeCell ref="Q28:R28"/>
    <mergeCell ref="B29:C29"/>
    <mergeCell ref="D29:E29"/>
    <mergeCell ref="H29:I29"/>
    <mergeCell ref="L29:M29"/>
    <mergeCell ref="Q29:R29"/>
    <mergeCell ref="B30:C30"/>
    <mergeCell ref="D30:E30"/>
    <mergeCell ref="H30:I30"/>
    <mergeCell ref="L30:M30"/>
    <mergeCell ref="Q30:R30"/>
    <mergeCell ref="B31:C31"/>
    <mergeCell ref="D31:E31"/>
    <mergeCell ref="H31:I31"/>
    <mergeCell ref="L31:M31"/>
    <mergeCell ref="Q31:R31"/>
    <mergeCell ref="Q34:R34"/>
    <mergeCell ref="B35:C35"/>
    <mergeCell ref="D35:E35"/>
    <mergeCell ref="H35:I35"/>
    <mergeCell ref="L35:M35"/>
    <mergeCell ref="Q35:R35"/>
    <mergeCell ref="B32:C32"/>
    <mergeCell ref="D32:E32"/>
    <mergeCell ref="H32:I32"/>
    <mergeCell ref="L32:M32"/>
    <mergeCell ref="Q32:R32"/>
    <mergeCell ref="B33:C33"/>
    <mergeCell ref="D33:E33"/>
    <mergeCell ref="H33:I33"/>
    <mergeCell ref="L33:M33"/>
    <mergeCell ref="Q33:R33"/>
    <mergeCell ref="Q38:R38"/>
    <mergeCell ref="B39:C39"/>
    <mergeCell ref="D39:E39"/>
    <mergeCell ref="H39:I39"/>
    <mergeCell ref="L39:M39"/>
    <mergeCell ref="Q39:R39"/>
    <mergeCell ref="B36:C36"/>
    <mergeCell ref="D36:E36"/>
    <mergeCell ref="H36:I36"/>
    <mergeCell ref="L36:M36"/>
    <mergeCell ref="Q36:R36"/>
    <mergeCell ref="B37:C37"/>
    <mergeCell ref="D37:E37"/>
    <mergeCell ref="H37:I37"/>
    <mergeCell ref="L37:M37"/>
    <mergeCell ref="Q37:R37"/>
    <mergeCell ref="F47:G47"/>
    <mergeCell ref="L7:M7"/>
    <mergeCell ref="L8:M8"/>
    <mergeCell ref="E44:F44"/>
    <mergeCell ref="I44:J44"/>
    <mergeCell ref="E45:F45"/>
    <mergeCell ref="I45:J45"/>
    <mergeCell ref="E46:F46"/>
    <mergeCell ref="I46:J46"/>
    <mergeCell ref="D8:E8"/>
    <mergeCell ref="H8:I8"/>
    <mergeCell ref="C43:D43"/>
    <mergeCell ref="E43:F43"/>
    <mergeCell ref="G43:H43"/>
    <mergeCell ref="I43:J43"/>
    <mergeCell ref="K43:L43"/>
    <mergeCell ref="B38:C38"/>
    <mergeCell ref="D38:E38"/>
    <mergeCell ref="H38:I38"/>
    <mergeCell ref="L38:M38"/>
    <mergeCell ref="B34:C34"/>
    <mergeCell ref="D34:E34"/>
    <mergeCell ref="H34:I34"/>
    <mergeCell ref="L34:M34"/>
  </mergeCells>
  <conditionalFormatting sqref="I45">
    <cfRule type="cellIs" dxfId="51" priority="10" stopIfTrue="1" operator="lessThanOrEqual">
      <formula>-1</formula>
    </cfRule>
  </conditionalFormatting>
  <conditionalFormatting sqref="K44:M46">
    <cfRule type="cellIs" dxfId="50" priority="9" stopIfTrue="1" operator="lessThan">
      <formula>-1</formula>
    </cfRule>
  </conditionalFormatting>
  <conditionalFormatting sqref="I46">
    <cfRule type="cellIs" dxfId="49" priority="8" stopIfTrue="1" operator="lessThanOrEqual">
      <formula>-1</formula>
    </cfRule>
  </conditionalFormatting>
  <conditionalFormatting sqref="A9:A39">
    <cfRule type="expression" dxfId="48" priority="5">
      <formula>(ISODD(A9))</formula>
    </cfRule>
  </conditionalFormatting>
  <conditionalFormatting sqref="B9:C39">
    <cfRule type="cellIs" dxfId="47" priority="3" operator="equal">
      <formula>TODAY()</formula>
    </cfRule>
    <cfRule type="expression" dxfId="46" priority="4">
      <formula>(ISODD(A9))</formula>
    </cfRule>
  </conditionalFormatting>
  <conditionalFormatting sqref="D9:E39">
    <cfRule type="containsText" dxfId="45" priority="1" operator="containsText" text="söndag">
      <formula>NOT(ISERROR(SEARCH("söndag",D9)))</formula>
    </cfRule>
    <cfRule type="containsText" dxfId="44" priority="2" operator="containsText" text="lördag">
      <formula>NOT(ISERROR(SEARCH("lördag",D9)))</formula>
    </cfRule>
  </conditionalFormatting>
  <pageMargins left="0.59055118110236227" right="0.39370078740157483" top="0.39370078740157483" bottom="0.39370078740157483" header="0.19685039370078741" footer="0.19685039370078741"/>
  <pageSetup paperSize="9" orientation="portrait" horizontalDpi="4294967293" r:id="rId1"/>
  <headerFooter>
    <oddFooter>&amp;Lwww.vivekasfiffigamallar.se&amp;C&amp;A</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tint="0.79998168889431442"/>
    <pageSetUpPr fitToPage="1"/>
  </sheetPr>
  <dimension ref="A1:AG47"/>
  <sheetViews>
    <sheetView showGridLines="0" zoomScaleNormal="100" workbookViewId="0">
      <pane xSplit="1" ySplit="8" topLeftCell="B9" activePane="bottomRight" state="frozen"/>
      <selection activeCell="G17" sqref="G17"/>
      <selection pane="topRight" activeCell="G17" sqref="G17"/>
      <selection pane="bottomLeft" activeCell="G17" sqref="G17"/>
      <selection pane="bottomRight" activeCell="B9" sqref="B9:C9"/>
    </sheetView>
  </sheetViews>
  <sheetFormatPr defaultColWidth="0" defaultRowHeight="12.75" zeroHeight="1" outlineLevelRow="1" outlineLevelCol="1" x14ac:dyDescent="0.2"/>
  <cols>
    <col min="1" max="1" width="5.140625" style="16" customWidth="1"/>
    <col min="2" max="2" width="6.42578125" style="17" customWidth="1"/>
    <col min="3" max="5" width="4.28515625" style="17" customWidth="1"/>
    <col min="6" max="11" width="4.28515625" customWidth="1"/>
    <col min="12" max="13" width="4.28515625" style="15" customWidth="1"/>
    <col min="14" max="14" width="7.7109375" style="15" hidden="1" customWidth="1" outlineLevel="1"/>
    <col min="15" max="15" width="3.5703125" style="15" customWidth="1" collapsed="1"/>
    <col min="16" max="16" width="4.28515625" bestFit="1" customWidth="1"/>
    <col min="17" max="17" width="3.5703125" customWidth="1"/>
    <col min="18" max="18" width="23.85546875" customWidth="1"/>
    <col min="19" max="19" width="3.7109375" style="15" customWidth="1"/>
    <col min="20" max="29" width="8.85546875" hidden="1" customWidth="1"/>
    <col min="30" max="33" width="0" hidden="1" customWidth="1"/>
    <col min="34" max="16384" width="8.85546875" hidden="1"/>
  </cols>
  <sheetData>
    <row r="1" spans="1:21" ht="23.25" outlineLevel="1" x14ac:dyDescent="0.35">
      <c r="A1" s="75" t="str">
        <f>Juli!A1:R1</f>
        <v>Företaget AB</v>
      </c>
      <c r="B1" s="76"/>
      <c r="C1" s="76"/>
      <c r="D1" s="76"/>
      <c r="E1" s="76"/>
      <c r="F1" s="76"/>
      <c r="G1" s="76"/>
      <c r="H1" s="76"/>
      <c r="I1" s="76"/>
      <c r="J1" s="76"/>
      <c r="K1" s="76"/>
      <c r="L1" s="76"/>
      <c r="M1" s="76"/>
      <c r="N1" s="76"/>
      <c r="O1" s="76"/>
      <c r="P1" s="76"/>
      <c r="Q1" s="76"/>
      <c r="R1" s="76"/>
    </row>
    <row r="2" spans="1:21" s="21" customFormat="1" ht="18" x14ac:dyDescent="0.2">
      <c r="A2" s="9" t="s">
        <v>20</v>
      </c>
      <c r="B2" s="18"/>
      <c r="C2" s="18"/>
      <c r="D2" s="18"/>
      <c r="E2" s="18"/>
      <c r="F2" s="10"/>
      <c r="G2" s="11"/>
      <c r="H2" s="19"/>
      <c r="I2"/>
      <c r="J2" s="14"/>
      <c r="K2" s="14"/>
      <c r="N2" s="20"/>
      <c r="O2" s="12"/>
      <c r="P2" s="19"/>
      <c r="Q2" s="77" t="str">
        <f ca="1">MID(CELL("filename",A1),FIND("]",CELL("filename",A1))+1,255)</f>
        <v>Augusti</v>
      </c>
      <c r="R2" s="78"/>
      <c r="S2" s="20"/>
    </row>
    <row r="3" spans="1:21" s="21" customFormat="1" ht="15.75" x14ac:dyDescent="0.2">
      <c r="A3" s="24" t="s">
        <v>0</v>
      </c>
      <c r="B3" s="18"/>
      <c r="C3" s="18"/>
      <c r="D3" s="18"/>
      <c r="E3" s="18"/>
      <c r="F3" s="25"/>
      <c r="Q3" s="13"/>
      <c r="R3" s="14"/>
      <c r="U3" s="20"/>
    </row>
    <row r="4" spans="1:21" s="21" customFormat="1" ht="15.75" x14ac:dyDescent="0.2">
      <c r="A4" s="22" t="s">
        <v>2</v>
      </c>
      <c r="B4" s="122" t="str">
        <f>Juli!B4:H4</f>
        <v>Förnamn Efternamn</v>
      </c>
      <c r="C4" s="123"/>
      <c r="D4" s="123"/>
      <c r="E4" s="123"/>
      <c r="F4" s="123"/>
      <c r="G4" s="123"/>
      <c r="H4" s="124"/>
      <c r="I4" s="14"/>
      <c r="J4" s="12" t="s">
        <v>1</v>
      </c>
      <c r="L4" s="109">
        <f>Juli!L4:M4</f>
        <v>1</v>
      </c>
      <c r="M4" s="110"/>
      <c r="N4" s="20"/>
      <c r="O4" s="20"/>
      <c r="U4" s="20"/>
    </row>
    <row r="5" spans="1:21" s="21" customFormat="1" ht="15.75" x14ac:dyDescent="0.2">
      <c r="A5" s="24"/>
      <c r="B5" s="18"/>
      <c r="C5" s="18"/>
      <c r="D5" s="18"/>
      <c r="E5" s="18"/>
      <c r="F5" s="25"/>
      <c r="Q5" s="13"/>
      <c r="R5" s="14"/>
      <c r="U5" s="20"/>
    </row>
    <row r="6" spans="1:21" s="21" customFormat="1" ht="13.9" customHeight="1" x14ac:dyDescent="0.2">
      <c r="A6" s="24"/>
      <c r="B6" s="18"/>
      <c r="C6" s="18"/>
      <c r="D6" s="18"/>
      <c r="E6" s="18"/>
      <c r="F6" s="27"/>
      <c r="G6" s="27"/>
      <c r="L6" s="20"/>
      <c r="M6" s="20"/>
      <c r="N6" s="28" t="s">
        <v>10</v>
      </c>
      <c r="Q6" s="27"/>
      <c r="S6" s="20"/>
    </row>
    <row r="7" spans="1:21" ht="22.9" customHeight="1" x14ac:dyDescent="0.2">
      <c r="F7" s="106" t="s">
        <v>26</v>
      </c>
      <c r="G7" s="111"/>
      <c r="H7" s="106" t="s">
        <v>24</v>
      </c>
      <c r="I7" s="107"/>
      <c r="J7" s="104" t="s">
        <v>27</v>
      </c>
      <c r="K7" s="104"/>
      <c r="L7" s="70" t="s">
        <v>30</v>
      </c>
      <c r="M7" s="71"/>
      <c r="N7" s="29">
        <f>Juli!N39</f>
        <v>795</v>
      </c>
      <c r="O7" s="104" t="s">
        <v>25</v>
      </c>
      <c r="P7" s="104"/>
    </row>
    <row r="8" spans="1:21" ht="18" customHeight="1" x14ac:dyDescent="0.2">
      <c r="A8" s="43" t="s">
        <v>28</v>
      </c>
      <c r="B8" s="105" t="s">
        <v>9</v>
      </c>
      <c r="C8" s="99"/>
      <c r="D8" s="100" t="s">
        <v>6</v>
      </c>
      <c r="E8" s="101"/>
      <c r="F8" s="36" t="s">
        <v>3</v>
      </c>
      <c r="G8" s="36" t="s">
        <v>4</v>
      </c>
      <c r="H8" s="108" t="s">
        <v>7</v>
      </c>
      <c r="I8" s="107"/>
      <c r="J8" s="36" t="s">
        <v>3</v>
      </c>
      <c r="K8" s="36" t="s">
        <v>4</v>
      </c>
      <c r="L8" s="72" t="s">
        <v>31</v>
      </c>
      <c r="M8" s="73"/>
      <c r="N8" s="34" t="s">
        <v>8</v>
      </c>
      <c r="O8" s="35" t="s">
        <v>3</v>
      </c>
      <c r="P8" s="35" t="s">
        <v>4</v>
      </c>
      <c r="Q8" s="83" t="s">
        <v>21</v>
      </c>
      <c r="R8" s="84"/>
    </row>
    <row r="9" spans="1:21" s="21" customFormat="1" ht="17.45" customHeight="1" x14ac:dyDescent="0.2">
      <c r="A9" s="42">
        <f t="shared" ref="A9:A39" si="0">WEEKNUM(B9,21)</f>
        <v>31</v>
      </c>
      <c r="B9" s="98">
        <v>45505</v>
      </c>
      <c r="C9" s="99"/>
      <c r="D9" s="96" t="str">
        <f>TEXT(B9, "dddd")</f>
        <v>torsdag</v>
      </c>
      <c r="E9" s="97"/>
      <c r="F9" s="44"/>
      <c r="G9" s="44"/>
      <c r="H9" s="94"/>
      <c r="I9" s="95"/>
      <c r="J9" s="44"/>
      <c r="K9" s="44"/>
      <c r="L9" s="79">
        <f>IF(ISNUMBER(J9),60*(J9-F9)+K9-G9-Januari!$E$46-H9-$I$46*$L$47,)</f>
        <v>0</v>
      </c>
      <c r="M9" s="80"/>
      <c r="N9" s="45">
        <f>L9+N7</f>
        <v>795</v>
      </c>
      <c r="O9" s="46">
        <f>TRUNC(N9/60)</f>
        <v>13</v>
      </c>
      <c r="P9" s="46">
        <f>N9-O9*60</f>
        <v>15</v>
      </c>
      <c r="Q9" s="74"/>
      <c r="R9" s="74"/>
      <c r="S9" s="20"/>
    </row>
    <row r="10" spans="1:21" s="21" customFormat="1" ht="17.45" customHeight="1" x14ac:dyDescent="0.2">
      <c r="A10" s="42">
        <f t="shared" si="0"/>
        <v>31</v>
      </c>
      <c r="B10" s="98">
        <v>45506</v>
      </c>
      <c r="C10" s="99"/>
      <c r="D10" s="96" t="str">
        <f t="shared" ref="D10:D39" si="1">TEXT(B10, "dddd")</f>
        <v>fredag</v>
      </c>
      <c r="E10" s="97"/>
      <c r="F10" s="47"/>
      <c r="G10" s="47"/>
      <c r="H10" s="94"/>
      <c r="I10" s="95"/>
      <c r="J10" s="47"/>
      <c r="K10" s="47"/>
      <c r="L10" s="79">
        <f>IF(ISNUMBER(J10),60*(J10-F10)+K10-G10-Januari!$E$46-H10-$I$46*$L$47,)</f>
        <v>0</v>
      </c>
      <c r="M10" s="80"/>
      <c r="N10" s="45">
        <f>N9+L10</f>
        <v>795</v>
      </c>
      <c r="O10" s="46">
        <f t="shared" ref="O10:O39" si="2">TRUNC(N10/60)</f>
        <v>13</v>
      </c>
      <c r="P10" s="46">
        <f t="shared" ref="P10:P39" si="3">N10-O10*60</f>
        <v>15</v>
      </c>
      <c r="Q10" s="74"/>
      <c r="R10" s="74"/>
      <c r="S10" s="20"/>
    </row>
    <row r="11" spans="1:21" s="21" customFormat="1" ht="17.45" customHeight="1" x14ac:dyDescent="0.2">
      <c r="A11" s="42">
        <f t="shared" si="0"/>
        <v>31</v>
      </c>
      <c r="B11" s="98">
        <v>45507</v>
      </c>
      <c r="C11" s="99"/>
      <c r="D11" s="96" t="str">
        <f t="shared" si="1"/>
        <v>lördag</v>
      </c>
      <c r="E11" s="97"/>
      <c r="F11" s="44"/>
      <c r="G11" s="44"/>
      <c r="H11" s="94"/>
      <c r="I11" s="95"/>
      <c r="J11" s="44"/>
      <c r="K11" s="44"/>
      <c r="L11" s="79">
        <f>IF(ISNUMBER(J11),60*(J11-F11)+K11-G11-Januari!$E$46-H11-$I$46*$L$47,)</f>
        <v>0</v>
      </c>
      <c r="M11" s="80"/>
      <c r="N11" s="45">
        <f t="shared" ref="N11:N39" si="4">N10+L11</f>
        <v>795</v>
      </c>
      <c r="O11" s="46">
        <f t="shared" si="2"/>
        <v>13</v>
      </c>
      <c r="P11" s="46">
        <f t="shared" si="3"/>
        <v>15</v>
      </c>
      <c r="Q11" s="74"/>
      <c r="R11" s="74"/>
      <c r="S11" s="20"/>
    </row>
    <row r="12" spans="1:21" s="21" customFormat="1" ht="17.45" customHeight="1" x14ac:dyDescent="0.2">
      <c r="A12" s="42">
        <f t="shared" si="0"/>
        <v>31</v>
      </c>
      <c r="B12" s="98">
        <v>45508</v>
      </c>
      <c r="C12" s="99"/>
      <c r="D12" s="96" t="str">
        <f t="shared" si="1"/>
        <v>söndag</v>
      </c>
      <c r="E12" s="97"/>
      <c r="F12" s="44"/>
      <c r="G12" s="44"/>
      <c r="H12" s="94"/>
      <c r="I12" s="95"/>
      <c r="J12" s="44"/>
      <c r="K12" s="44"/>
      <c r="L12" s="79">
        <f>IF(ISNUMBER(J12),60*(J12-F12)+K12-G12-Januari!$E$46-H12-$I$46*$L$47,)</f>
        <v>0</v>
      </c>
      <c r="M12" s="80"/>
      <c r="N12" s="45">
        <f t="shared" si="4"/>
        <v>795</v>
      </c>
      <c r="O12" s="46">
        <f t="shared" si="2"/>
        <v>13</v>
      </c>
      <c r="P12" s="46">
        <f t="shared" si="3"/>
        <v>15</v>
      </c>
      <c r="Q12" s="74"/>
      <c r="R12" s="74"/>
      <c r="S12" s="20"/>
    </row>
    <row r="13" spans="1:21" s="21" customFormat="1" ht="17.45" customHeight="1" x14ac:dyDescent="0.2">
      <c r="A13" s="42">
        <f t="shared" si="0"/>
        <v>32</v>
      </c>
      <c r="B13" s="98">
        <v>45509</v>
      </c>
      <c r="C13" s="99"/>
      <c r="D13" s="96" t="str">
        <f t="shared" si="1"/>
        <v>måndag</v>
      </c>
      <c r="E13" s="97"/>
      <c r="F13" s="44"/>
      <c r="G13" s="44"/>
      <c r="H13" s="94"/>
      <c r="I13" s="95"/>
      <c r="J13" s="44"/>
      <c r="K13" s="44"/>
      <c r="L13" s="79">
        <f>IF(ISNUMBER(J13),60*(J13-F13)+K13-G13-Januari!$E$46-H13-$I$46*$L$47,)</f>
        <v>0</v>
      </c>
      <c r="M13" s="80"/>
      <c r="N13" s="45">
        <f t="shared" si="4"/>
        <v>795</v>
      </c>
      <c r="O13" s="46">
        <f t="shared" si="2"/>
        <v>13</v>
      </c>
      <c r="P13" s="46">
        <f t="shared" si="3"/>
        <v>15</v>
      </c>
      <c r="Q13" s="74"/>
      <c r="R13" s="74"/>
      <c r="S13" s="20"/>
    </row>
    <row r="14" spans="1:21" s="21" customFormat="1" ht="17.45" customHeight="1" x14ac:dyDescent="0.2">
      <c r="A14" s="42">
        <f t="shared" si="0"/>
        <v>32</v>
      </c>
      <c r="B14" s="98">
        <v>45510</v>
      </c>
      <c r="C14" s="99"/>
      <c r="D14" s="96" t="str">
        <f t="shared" si="1"/>
        <v>tisdag</v>
      </c>
      <c r="E14" s="97"/>
      <c r="F14" s="44"/>
      <c r="G14" s="44"/>
      <c r="H14" s="94"/>
      <c r="I14" s="95"/>
      <c r="J14" s="44"/>
      <c r="K14" s="44"/>
      <c r="L14" s="79">
        <f>IF(ISNUMBER(J14),60*(J14-F14)+K14-G14-Januari!$E$46-H14-$I$46*$L$47,)</f>
        <v>0</v>
      </c>
      <c r="M14" s="80"/>
      <c r="N14" s="45">
        <f t="shared" si="4"/>
        <v>795</v>
      </c>
      <c r="O14" s="46">
        <f t="shared" si="2"/>
        <v>13</v>
      </c>
      <c r="P14" s="46">
        <f t="shared" si="3"/>
        <v>15</v>
      </c>
      <c r="Q14" s="74"/>
      <c r="R14" s="74"/>
      <c r="S14" s="20"/>
    </row>
    <row r="15" spans="1:21" s="21" customFormat="1" ht="17.45" customHeight="1" x14ac:dyDescent="0.2">
      <c r="A15" s="42">
        <f t="shared" si="0"/>
        <v>32</v>
      </c>
      <c r="B15" s="98">
        <v>45511</v>
      </c>
      <c r="C15" s="99"/>
      <c r="D15" s="96" t="str">
        <f t="shared" si="1"/>
        <v>onsdag</v>
      </c>
      <c r="E15" s="97"/>
      <c r="F15" s="44"/>
      <c r="G15" s="44"/>
      <c r="H15" s="94"/>
      <c r="I15" s="95"/>
      <c r="J15" s="44"/>
      <c r="K15" s="44"/>
      <c r="L15" s="79">
        <f>IF(ISNUMBER(J15),60*(J15-F15)+K15-G15-Januari!$E$46-H15-$I$46*$L$47,)</f>
        <v>0</v>
      </c>
      <c r="M15" s="80"/>
      <c r="N15" s="45">
        <f t="shared" si="4"/>
        <v>795</v>
      </c>
      <c r="O15" s="46">
        <f t="shared" si="2"/>
        <v>13</v>
      </c>
      <c r="P15" s="46">
        <f t="shared" si="3"/>
        <v>15</v>
      </c>
      <c r="Q15" s="74"/>
      <c r="R15" s="74"/>
      <c r="S15" s="20"/>
    </row>
    <row r="16" spans="1:21" s="21" customFormat="1" ht="17.45" customHeight="1" x14ac:dyDescent="0.2">
      <c r="A16" s="42">
        <f t="shared" si="0"/>
        <v>32</v>
      </c>
      <c r="B16" s="98">
        <v>45512</v>
      </c>
      <c r="C16" s="99"/>
      <c r="D16" s="96" t="str">
        <f t="shared" si="1"/>
        <v>torsdag</v>
      </c>
      <c r="E16" s="97"/>
      <c r="F16" s="44"/>
      <c r="G16" s="44"/>
      <c r="H16" s="94"/>
      <c r="I16" s="95"/>
      <c r="J16" s="44"/>
      <c r="K16" s="44"/>
      <c r="L16" s="79">
        <f>IF(ISNUMBER(J16),60*(J16-F16)+K16-G16-Januari!$E$46-H16-$I$46*$L$47,)</f>
        <v>0</v>
      </c>
      <c r="M16" s="80"/>
      <c r="N16" s="45">
        <f t="shared" si="4"/>
        <v>795</v>
      </c>
      <c r="O16" s="46">
        <f t="shared" si="2"/>
        <v>13</v>
      </c>
      <c r="P16" s="46">
        <f t="shared" si="3"/>
        <v>15</v>
      </c>
      <c r="Q16" s="74"/>
      <c r="R16" s="74"/>
      <c r="S16" s="20"/>
    </row>
    <row r="17" spans="1:19" s="21" customFormat="1" ht="17.45" customHeight="1" x14ac:dyDescent="0.2">
      <c r="A17" s="42">
        <f t="shared" si="0"/>
        <v>32</v>
      </c>
      <c r="B17" s="98">
        <v>45513</v>
      </c>
      <c r="C17" s="99"/>
      <c r="D17" s="96" t="str">
        <f t="shared" si="1"/>
        <v>fredag</v>
      </c>
      <c r="E17" s="97"/>
      <c r="F17" s="44"/>
      <c r="G17" s="44"/>
      <c r="H17" s="94"/>
      <c r="I17" s="95"/>
      <c r="J17" s="44"/>
      <c r="K17" s="44"/>
      <c r="L17" s="79">
        <f>IF(ISNUMBER(J17),60*(J17-F17)+K17-G17-Januari!$E$46-H17-$I$46*$L$47,)</f>
        <v>0</v>
      </c>
      <c r="M17" s="80"/>
      <c r="N17" s="45">
        <f t="shared" si="4"/>
        <v>795</v>
      </c>
      <c r="O17" s="46">
        <f t="shared" si="2"/>
        <v>13</v>
      </c>
      <c r="P17" s="46">
        <f t="shared" si="3"/>
        <v>15</v>
      </c>
      <c r="Q17" s="136"/>
      <c r="R17" s="74"/>
      <c r="S17" s="20"/>
    </row>
    <row r="18" spans="1:19" s="21" customFormat="1" ht="17.45" customHeight="1" x14ac:dyDescent="0.2">
      <c r="A18" s="42">
        <f t="shared" si="0"/>
        <v>32</v>
      </c>
      <c r="B18" s="98">
        <v>45514</v>
      </c>
      <c r="C18" s="99"/>
      <c r="D18" s="96" t="str">
        <f t="shared" si="1"/>
        <v>lördag</v>
      </c>
      <c r="E18" s="97"/>
      <c r="F18" s="44"/>
      <c r="G18" s="44"/>
      <c r="H18" s="94"/>
      <c r="I18" s="95"/>
      <c r="J18" s="44"/>
      <c r="K18" s="44"/>
      <c r="L18" s="79">
        <f>IF(ISNUMBER(J18),60*(J18-F18)+K18-G18-Januari!$E$46-H18-$I$46*$L$47,)</f>
        <v>0</v>
      </c>
      <c r="M18" s="80"/>
      <c r="N18" s="45">
        <f t="shared" si="4"/>
        <v>795</v>
      </c>
      <c r="O18" s="46">
        <f t="shared" si="2"/>
        <v>13</v>
      </c>
      <c r="P18" s="46">
        <f t="shared" si="3"/>
        <v>15</v>
      </c>
      <c r="Q18" s="74"/>
      <c r="R18" s="74"/>
      <c r="S18" s="20"/>
    </row>
    <row r="19" spans="1:19" s="21" customFormat="1" ht="17.45" customHeight="1" x14ac:dyDescent="0.2">
      <c r="A19" s="42">
        <f t="shared" si="0"/>
        <v>32</v>
      </c>
      <c r="B19" s="98">
        <v>45515</v>
      </c>
      <c r="C19" s="99"/>
      <c r="D19" s="96" t="str">
        <f t="shared" si="1"/>
        <v>söndag</v>
      </c>
      <c r="E19" s="97"/>
      <c r="F19" s="44"/>
      <c r="G19" s="44"/>
      <c r="H19" s="94"/>
      <c r="I19" s="95"/>
      <c r="J19" s="44"/>
      <c r="K19" s="44"/>
      <c r="L19" s="79">
        <f>IF(ISNUMBER(J19),60*(J19-F19)+K19-G19-Januari!$E$46-H19-$I$46*$L$47,)</f>
        <v>0</v>
      </c>
      <c r="M19" s="80"/>
      <c r="N19" s="45">
        <f t="shared" si="4"/>
        <v>795</v>
      </c>
      <c r="O19" s="46">
        <f t="shared" si="2"/>
        <v>13</v>
      </c>
      <c r="P19" s="46">
        <f t="shared" si="3"/>
        <v>15</v>
      </c>
      <c r="Q19" s="74"/>
      <c r="R19" s="74"/>
      <c r="S19" s="20"/>
    </row>
    <row r="20" spans="1:19" s="21" customFormat="1" ht="17.45" customHeight="1" x14ac:dyDescent="0.2">
      <c r="A20" s="42">
        <f t="shared" si="0"/>
        <v>33</v>
      </c>
      <c r="B20" s="98">
        <v>45516</v>
      </c>
      <c r="C20" s="99"/>
      <c r="D20" s="96" t="str">
        <f t="shared" si="1"/>
        <v>måndag</v>
      </c>
      <c r="E20" s="97"/>
      <c r="F20" s="44"/>
      <c r="G20" s="44"/>
      <c r="H20" s="94"/>
      <c r="I20" s="95"/>
      <c r="J20" s="44"/>
      <c r="K20" s="44"/>
      <c r="L20" s="79">
        <f>IF(ISNUMBER(J20),60*(J20-F20)+K20-G20-Januari!$E$46-H20-$I$46*$L$47,)</f>
        <v>0</v>
      </c>
      <c r="M20" s="80"/>
      <c r="N20" s="45">
        <f t="shared" si="4"/>
        <v>795</v>
      </c>
      <c r="O20" s="46">
        <f t="shared" si="2"/>
        <v>13</v>
      </c>
      <c r="P20" s="46">
        <f t="shared" si="3"/>
        <v>15</v>
      </c>
      <c r="Q20" s="74"/>
      <c r="R20" s="74"/>
      <c r="S20" s="20"/>
    </row>
    <row r="21" spans="1:19" s="21" customFormat="1" ht="17.45" customHeight="1" x14ac:dyDescent="0.2">
      <c r="A21" s="42">
        <f t="shared" si="0"/>
        <v>33</v>
      </c>
      <c r="B21" s="98">
        <v>45517</v>
      </c>
      <c r="C21" s="99"/>
      <c r="D21" s="96" t="str">
        <f t="shared" si="1"/>
        <v>tisdag</v>
      </c>
      <c r="E21" s="97"/>
      <c r="F21" s="44"/>
      <c r="G21" s="44"/>
      <c r="H21" s="94"/>
      <c r="I21" s="95"/>
      <c r="J21" s="44"/>
      <c r="K21" s="44"/>
      <c r="L21" s="79">
        <f>IF(ISNUMBER(J21),60*(J21-F21)+K21-G21-Januari!$E$46-H21-$I$46*$L$47,)</f>
        <v>0</v>
      </c>
      <c r="M21" s="80"/>
      <c r="N21" s="45">
        <f t="shared" si="4"/>
        <v>795</v>
      </c>
      <c r="O21" s="46">
        <f t="shared" si="2"/>
        <v>13</v>
      </c>
      <c r="P21" s="46">
        <f t="shared" si="3"/>
        <v>15</v>
      </c>
      <c r="Q21" s="74"/>
      <c r="R21" s="74"/>
      <c r="S21" s="20"/>
    </row>
    <row r="22" spans="1:19" s="21" customFormat="1" ht="17.45" customHeight="1" x14ac:dyDescent="0.2">
      <c r="A22" s="42">
        <f t="shared" si="0"/>
        <v>33</v>
      </c>
      <c r="B22" s="98">
        <v>45518</v>
      </c>
      <c r="C22" s="99"/>
      <c r="D22" s="96" t="str">
        <f t="shared" si="1"/>
        <v>onsdag</v>
      </c>
      <c r="E22" s="97"/>
      <c r="F22" s="44"/>
      <c r="G22" s="44"/>
      <c r="H22" s="94"/>
      <c r="I22" s="95"/>
      <c r="J22" s="44"/>
      <c r="K22" s="44"/>
      <c r="L22" s="79">
        <f>IF(ISNUMBER(J22),60*(J22-F22)+K22-G22-Januari!$E$46-H22-$I$46*$L$47,)</f>
        <v>0</v>
      </c>
      <c r="M22" s="80"/>
      <c r="N22" s="45">
        <f t="shared" si="4"/>
        <v>795</v>
      </c>
      <c r="O22" s="46">
        <f t="shared" si="2"/>
        <v>13</v>
      </c>
      <c r="P22" s="46">
        <f t="shared" si="3"/>
        <v>15</v>
      </c>
      <c r="Q22" s="74"/>
      <c r="R22" s="74"/>
      <c r="S22" s="20"/>
    </row>
    <row r="23" spans="1:19" s="21" customFormat="1" ht="17.45" customHeight="1" x14ac:dyDescent="0.2">
      <c r="A23" s="42">
        <f t="shared" si="0"/>
        <v>33</v>
      </c>
      <c r="B23" s="98">
        <v>45519</v>
      </c>
      <c r="C23" s="99"/>
      <c r="D23" s="96" t="str">
        <f t="shared" si="1"/>
        <v>torsdag</v>
      </c>
      <c r="E23" s="97"/>
      <c r="F23" s="44"/>
      <c r="G23" s="44"/>
      <c r="H23" s="94"/>
      <c r="I23" s="95"/>
      <c r="J23" s="44"/>
      <c r="K23" s="44"/>
      <c r="L23" s="79">
        <f>IF(ISNUMBER(J23),60*(J23-F23)+K23-G23-Januari!$E$46-H23-$I$46*$L$47,)</f>
        <v>0</v>
      </c>
      <c r="M23" s="80"/>
      <c r="N23" s="45">
        <f t="shared" si="4"/>
        <v>795</v>
      </c>
      <c r="O23" s="46">
        <f t="shared" si="2"/>
        <v>13</v>
      </c>
      <c r="P23" s="46">
        <f t="shared" si="3"/>
        <v>15</v>
      </c>
      <c r="Q23" s="74"/>
      <c r="R23" s="74"/>
      <c r="S23" s="20"/>
    </row>
    <row r="24" spans="1:19" s="21" customFormat="1" ht="17.45" customHeight="1" x14ac:dyDescent="0.2">
      <c r="A24" s="42">
        <f t="shared" si="0"/>
        <v>33</v>
      </c>
      <c r="B24" s="98">
        <v>45520</v>
      </c>
      <c r="C24" s="99"/>
      <c r="D24" s="96" t="str">
        <f t="shared" si="1"/>
        <v>fredag</v>
      </c>
      <c r="E24" s="97"/>
      <c r="F24" s="44"/>
      <c r="G24" s="44"/>
      <c r="H24" s="94"/>
      <c r="I24" s="95"/>
      <c r="J24" s="44"/>
      <c r="K24" s="44"/>
      <c r="L24" s="79">
        <f>IF(ISNUMBER(J24),60*(J24-F24)+K24-G24-Januari!$E$46-H24-$I$46*$L$47,)</f>
        <v>0</v>
      </c>
      <c r="M24" s="80"/>
      <c r="N24" s="45">
        <f t="shared" si="4"/>
        <v>795</v>
      </c>
      <c r="O24" s="46">
        <f t="shared" si="2"/>
        <v>13</v>
      </c>
      <c r="P24" s="46">
        <f t="shared" si="3"/>
        <v>15</v>
      </c>
      <c r="Q24" s="74"/>
      <c r="R24" s="74"/>
      <c r="S24" s="20"/>
    </row>
    <row r="25" spans="1:19" s="21" customFormat="1" ht="17.45" customHeight="1" x14ac:dyDescent="0.2">
      <c r="A25" s="42">
        <f t="shared" si="0"/>
        <v>33</v>
      </c>
      <c r="B25" s="98">
        <v>45521</v>
      </c>
      <c r="C25" s="99"/>
      <c r="D25" s="96" t="str">
        <f t="shared" si="1"/>
        <v>lördag</v>
      </c>
      <c r="E25" s="97"/>
      <c r="F25" s="44"/>
      <c r="G25" s="44"/>
      <c r="H25" s="94"/>
      <c r="I25" s="95"/>
      <c r="J25" s="44"/>
      <c r="K25" s="44"/>
      <c r="L25" s="79">
        <f>IF(ISNUMBER(J25),60*(J25-F25)+K25-G25-Januari!$E$46-H25-$I$46*$L$47,)</f>
        <v>0</v>
      </c>
      <c r="M25" s="80"/>
      <c r="N25" s="45">
        <f t="shared" si="4"/>
        <v>795</v>
      </c>
      <c r="O25" s="46">
        <f t="shared" si="2"/>
        <v>13</v>
      </c>
      <c r="P25" s="46">
        <f t="shared" si="3"/>
        <v>15</v>
      </c>
      <c r="Q25" s="74"/>
      <c r="R25" s="74"/>
      <c r="S25" s="20"/>
    </row>
    <row r="26" spans="1:19" s="21" customFormat="1" ht="17.45" customHeight="1" x14ac:dyDescent="0.2">
      <c r="A26" s="42">
        <f t="shared" si="0"/>
        <v>33</v>
      </c>
      <c r="B26" s="98">
        <v>45522</v>
      </c>
      <c r="C26" s="99"/>
      <c r="D26" s="96" t="str">
        <f t="shared" si="1"/>
        <v>söndag</v>
      </c>
      <c r="E26" s="97"/>
      <c r="F26" s="44"/>
      <c r="G26" s="44"/>
      <c r="H26" s="94"/>
      <c r="I26" s="95"/>
      <c r="J26" s="44"/>
      <c r="K26" s="44"/>
      <c r="L26" s="79">
        <f>IF(ISNUMBER(J26),60*(J26-F26)+K26-G26-Januari!$E$46-H26-$I$46*$L$47,)</f>
        <v>0</v>
      </c>
      <c r="M26" s="80"/>
      <c r="N26" s="45">
        <f t="shared" si="4"/>
        <v>795</v>
      </c>
      <c r="O26" s="46">
        <f t="shared" si="2"/>
        <v>13</v>
      </c>
      <c r="P26" s="46">
        <f t="shared" si="3"/>
        <v>15</v>
      </c>
      <c r="Q26" s="74"/>
      <c r="R26" s="74"/>
      <c r="S26" s="20"/>
    </row>
    <row r="27" spans="1:19" s="21" customFormat="1" ht="17.45" customHeight="1" x14ac:dyDescent="0.2">
      <c r="A27" s="42">
        <f t="shared" si="0"/>
        <v>34</v>
      </c>
      <c r="B27" s="98">
        <v>45523</v>
      </c>
      <c r="C27" s="99"/>
      <c r="D27" s="96" t="str">
        <f t="shared" si="1"/>
        <v>måndag</v>
      </c>
      <c r="E27" s="97"/>
      <c r="F27" s="44"/>
      <c r="G27" s="44"/>
      <c r="H27" s="94"/>
      <c r="I27" s="95"/>
      <c r="J27" s="44"/>
      <c r="K27" s="44"/>
      <c r="L27" s="79">
        <f>IF(ISNUMBER(J27),60*(J27-F27)+K27-G27-Januari!$E$46-H27-$I$46*$L$47,)</f>
        <v>0</v>
      </c>
      <c r="M27" s="80"/>
      <c r="N27" s="45">
        <f t="shared" si="4"/>
        <v>795</v>
      </c>
      <c r="O27" s="46">
        <f t="shared" si="2"/>
        <v>13</v>
      </c>
      <c r="P27" s="46">
        <f t="shared" si="3"/>
        <v>15</v>
      </c>
      <c r="Q27" s="74"/>
      <c r="R27" s="74"/>
      <c r="S27" s="20"/>
    </row>
    <row r="28" spans="1:19" s="21" customFormat="1" ht="17.45" customHeight="1" x14ac:dyDescent="0.2">
      <c r="A28" s="42">
        <f t="shared" si="0"/>
        <v>34</v>
      </c>
      <c r="B28" s="98">
        <v>45524</v>
      </c>
      <c r="C28" s="99"/>
      <c r="D28" s="96" t="str">
        <f t="shared" si="1"/>
        <v>tisdag</v>
      </c>
      <c r="E28" s="97"/>
      <c r="F28" s="44"/>
      <c r="G28" s="44"/>
      <c r="H28" s="94"/>
      <c r="I28" s="95"/>
      <c r="J28" s="44"/>
      <c r="K28" s="44"/>
      <c r="L28" s="79">
        <f>IF(ISNUMBER(J28),60*(J28-F28)+K28-G28-Januari!$E$46-H28-$I$46*$L$47,)</f>
        <v>0</v>
      </c>
      <c r="M28" s="80"/>
      <c r="N28" s="45">
        <f t="shared" si="4"/>
        <v>795</v>
      </c>
      <c r="O28" s="46">
        <f t="shared" si="2"/>
        <v>13</v>
      </c>
      <c r="P28" s="46">
        <f t="shared" si="3"/>
        <v>15</v>
      </c>
      <c r="Q28" s="74"/>
      <c r="R28" s="74"/>
      <c r="S28" s="20"/>
    </row>
    <row r="29" spans="1:19" s="21" customFormat="1" ht="17.45" customHeight="1" x14ac:dyDescent="0.2">
      <c r="A29" s="42">
        <f t="shared" si="0"/>
        <v>34</v>
      </c>
      <c r="B29" s="98">
        <v>45525</v>
      </c>
      <c r="C29" s="99"/>
      <c r="D29" s="96" t="str">
        <f t="shared" si="1"/>
        <v>onsdag</v>
      </c>
      <c r="E29" s="97"/>
      <c r="F29" s="44"/>
      <c r="G29" s="44"/>
      <c r="H29" s="94"/>
      <c r="I29" s="95"/>
      <c r="J29" s="44"/>
      <c r="K29" s="44"/>
      <c r="L29" s="79">
        <f>IF(ISNUMBER(J29),60*(J29-F29)+K29-G29-Januari!$E$46-H29-$I$46*$L$47,)</f>
        <v>0</v>
      </c>
      <c r="M29" s="80"/>
      <c r="N29" s="45">
        <f t="shared" si="4"/>
        <v>795</v>
      </c>
      <c r="O29" s="46">
        <f t="shared" si="2"/>
        <v>13</v>
      </c>
      <c r="P29" s="46">
        <f t="shared" si="3"/>
        <v>15</v>
      </c>
      <c r="Q29" s="74"/>
      <c r="R29" s="74"/>
      <c r="S29" s="20"/>
    </row>
    <row r="30" spans="1:19" s="21" customFormat="1" ht="17.45" customHeight="1" x14ac:dyDescent="0.2">
      <c r="A30" s="42">
        <f t="shared" si="0"/>
        <v>34</v>
      </c>
      <c r="B30" s="98">
        <v>45526</v>
      </c>
      <c r="C30" s="99"/>
      <c r="D30" s="96" t="str">
        <f t="shared" si="1"/>
        <v>torsdag</v>
      </c>
      <c r="E30" s="97"/>
      <c r="F30" s="44"/>
      <c r="G30" s="44"/>
      <c r="H30" s="94"/>
      <c r="I30" s="95"/>
      <c r="J30" s="44"/>
      <c r="K30" s="44"/>
      <c r="L30" s="79">
        <f>IF(ISNUMBER(J30),60*(J30-F30)+K30-G30-Januari!$E$46-H30-$I$46*$L$47,)</f>
        <v>0</v>
      </c>
      <c r="M30" s="80"/>
      <c r="N30" s="45">
        <f t="shared" si="4"/>
        <v>795</v>
      </c>
      <c r="O30" s="46">
        <f t="shared" si="2"/>
        <v>13</v>
      </c>
      <c r="P30" s="46">
        <f t="shared" si="3"/>
        <v>15</v>
      </c>
      <c r="Q30" s="74"/>
      <c r="R30" s="74"/>
      <c r="S30" s="20"/>
    </row>
    <row r="31" spans="1:19" s="21" customFormat="1" ht="17.45" customHeight="1" x14ac:dyDescent="0.2">
      <c r="A31" s="42">
        <f t="shared" si="0"/>
        <v>34</v>
      </c>
      <c r="B31" s="98">
        <v>45527</v>
      </c>
      <c r="C31" s="99"/>
      <c r="D31" s="96" t="str">
        <f t="shared" si="1"/>
        <v>fredag</v>
      </c>
      <c r="E31" s="97"/>
      <c r="F31" s="44"/>
      <c r="G31" s="44"/>
      <c r="H31" s="94"/>
      <c r="I31" s="95"/>
      <c r="J31" s="44"/>
      <c r="K31" s="44"/>
      <c r="L31" s="79">
        <f>IF(ISNUMBER(J31),60*(J31-F31)+K31-G31-Januari!$E$46-H31-$I$46*$L$47,)</f>
        <v>0</v>
      </c>
      <c r="M31" s="80"/>
      <c r="N31" s="45">
        <f t="shared" si="4"/>
        <v>795</v>
      </c>
      <c r="O31" s="46">
        <f t="shared" si="2"/>
        <v>13</v>
      </c>
      <c r="P31" s="46">
        <f t="shared" si="3"/>
        <v>15</v>
      </c>
      <c r="Q31" s="74"/>
      <c r="R31" s="74"/>
      <c r="S31" s="20"/>
    </row>
    <row r="32" spans="1:19" s="21" customFormat="1" ht="17.45" customHeight="1" x14ac:dyDescent="0.2">
      <c r="A32" s="42">
        <f t="shared" si="0"/>
        <v>34</v>
      </c>
      <c r="B32" s="98">
        <v>45528</v>
      </c>
      <c r="C32" s="99"/>
      <c r="D32" s="96" t="str">
        <f t="shared" si="1"/>
        <v>lördag</v>
      </c>
      <c r="E32" s="97"/>
      <c r="F32" s="44"/>
      <c r="G32" s="44"/>
      <c r="H32" s="94"/>
      <c r="I32" s="95"/>
      <c r="J32" s="44"/>
      <c r="K32" s="44"/>
      <c r="L32" s="79">
        <f>IF(ISNUMBER(J32),60*(J32-F32)+K32-G32-Januari!$E$46-H32-$I$46*$L$47,)</f>
        <v>0</v>
      </c>
      <c r="M32" s="80"/>
      <c r="N32" s="45">
        <f t="shared" si="4"/>
        <v>795</v>
      </c>
      <c r="O32" s="46">
        <f t="shared" si="2"/>
        <v>13</v>
      </c>
      <c r="P32" s="46">
        <f t="shared" si="3"/>
        <v>15</v>
      </c>
      <c r="Q32" s="74"/>
      <c r="R32" s="74"/>
      <c r="S32" s="20"/>
    </row>
    <row r="33" spans="1:19" s="21" customFormat="1" ht="17.45" customHeight="1" x14ac:dyDescent="0.2">
      <c r="A33" s="42">
        <f t="shared" si="0"/>
        <v>34</v>
      </c>
      <c r="B33" s="98">
        <v>45529</v>
      </c>
      <c r="C33" s="99"/>
      <c r="D33" s="96" t="str">
        <f t="shared" si="1"/>
        <v>söndag</v>
      </c>
      <c r="E33" s="97"/>
      <c r="F33" s="44"/>
      <c r="G33" s="44"/>
      <c r="H33" s="94"/>
      <c r="I33" s="95"/>
      <c r="J33" s="44"/>
      <c r="K33" s="44"/>
      <c r="L33" s="79">
        <f>IF(ISNUMBER(J33),60*(J33-F33)+K33-G33-Januari!$E$46-H33-$I$46*$L$47,)</f>
        <v>0</v>
      </c>
      <c r="M33" s="80"/>
      <c r="N33" s="45">
        <f t="shared" si="4"/>
        <v>795</v>
      </c>
      <c r="O33" s="46">
        <f t="shared" si="2"/>
        <v>13</v>
      </c>
      <c r="P33" s="46">
        <f t="shared" si="3"/>
        <v>15</v>
      </c>
      <c r="Q33" s="74"/>
      <c r="R33" s="74"/>
      <c r="S33" s="20"/>
    </row>
    <row r="34" spans="1:19" s="21" customFormat="1" ht="17.45" customHeight="1" x14ac:dyDescent="0.2">
      <c r="A34" s="42">
        <f t="shared" si="0"/>
        <v>35</v>
      </c>
      <c r="B34" s="98">
        <v>45530</v>
      </c>
      <c r="C34" s="99"/>
      <c r="D34" s="96" t="str">
        <f t="shared" si="1"/>
        <v>måndag</v>
      </c>
      <c r="E34" s="97"/>
      <c r="F34" s="44"/>
      <c r="G34" s="44"/>
      <c r="H34" s="94"/>
      <c r="I34" s="95"/>
      <c r="J34" s="44"/>
      <c r="K34" s="44"/>
      <c r="L34" s="79">
        <f>IF(ISNUMBER(J34),60*(J34-F34)+K34-G34-Januari!$E$46-H34-$I$46*$L$47,)</f>
        <v>0</v>
      </c>
      <c r="M34" s="80"/>
      <c r="N34" s="45">
        <f t="shared" si="4"/>
        <v>795</v>
      </c>
      <c r="O34" s="46">
        <f t="shared" si="2"/>
        <v>13</v>
      </c>
      <c r="P34" s="46">
        <f t="shared" si="3"/>
        <v>15</v>
      </c>
      <c r="Q34" s="74"/>
      <c r="R34" s="74"/>
      <c r="S34" s="20"/>
    </row>
    <row r="35" spans="1:19" s="21" customFormat="1" ht="17.45" customHeight="1" x14ac:dyDescent="0.2">
      <c r="A35" s="42">
        <f t="shared" si="0"/>
        <v>35</v>
      </c>
      <c r="B35" s="98">
        <v>45531</v>
      </c>
      <c r="C35" s="99"/>
      <c r="D35" s="96" t="str">
        <f t="shared" si="1"/>
        <v>tisdag</v>
      </c>
      <c r="E35" s="97"/>
      <c r="F35" s="44"/>
      <c r="G35" s="44"/>
      <c r="H35" s="94"/>
      <c r="I35" s="95"/>
      <c r="J35" s="44"/>
      <c r="K35" s="44"/>
      <c r="L35" s="79">
        <f>IF(ISNUMBER(J35),60*(J35-F35)+K35-G35-Januari!$E$46-H35-$I$46*$L$47,)</f>
        <v>0</v>
      </c>
      <c r="M35" s="80"/>
      <c r="N35" s="45">
        <f t="shared" si="4"/>
        <v>795</v>
      </c>
      <c r="O35" s="46">
        <f t="shared" si="2"/>
        <v>13</v>
      </c>
      <c r="P35" s="46">
        <f t="shared" si="3"/>
        <v>15</v>
      </c>
      <c r="Q35" s="74"/>
      <c r="R35" s="74"/>
      <c r="S35" s="20"/>
    </row>
    <row r="36" spans="1:19" s="21" customFormat="1" ht="17.45" customHeight="1" x14ac:dyDescent="0.2">
      <c r="A36" s="42">
        <f t="shared" si="0"/>
        <v>35</v>
      </c>
      <c r="B36" s="98">
        <v>45532</v>
      </c>
      <c r="C36" s="99"/>
      <c r="D36" s="96" t="str">
        <f t="shared" si="1"/>
        <v>onsdag</v>
      </c>
      <c r="E36" s="97"/>
      <c r="F36" s="44"/>
      <c r="G36" s="44"/>
      <c r="H36" s="94"/>
      <c r="I36" s="95"/>
      <c r="J36" s="44"/>
      <c r="K36" s="44"/>
      <c r="L36" s="79">
        <f>IF(ISNUMBER(J36),60*(J36-F36)+K36-G36-Januari!$E$46-H36-$I$46*$L$47,)</f>
        <v>0</v>
      </c>
      <c r="M36" s="80"/>
      <c r="N36" s="45">
        <f t="shared" si="4"/>
        <v>795</v>
      </c>
      <c r="O36" s="46">
        <f t="shared" si="2"/>
        <v>13</v>
      </c>
      <c r="P36" s="46">
        <f t="shared" si="3"/>
        <v>15</v>
      </c>
      <c r="Q36" s="74"/>
      <c r="R36" s="74"/>
      <c r="S36" s="20"/>
    </row>
    <row r="37" spans="1:19" s="21" customFormat="1" ht="17.45" customHeight="1" x14ac:dyDescent="0.2">
      <c r="A37" s="42">
        <f t="shared" si="0"/>
        <v>35</v>
      </c>
      <c r="B37" s="98">
        <v>45533</v>
      </c>
      <c r="C37" s="99"/>
      <c r="D37" s="96" t="str">
        <f t="shared" si="1"/>
        <v>torsdag</v>
      </c>
      <c r="E37" s="97"/>
      <c r="F37" s="44"/>
      <c r="G37" s="44"/>
      <c r="H37" s="94"/>
      <c r="I37" s="95"/>
      <c r="J37" s="44"/>
      <c r="K37" s="44"/>
      <c r="L37" s="79">
        <f>IF(ISNUMBER(J37),60*(J37-F37)+K37-G37-Januari!$E$46-H37-$I$46*$L$47,)</f>
        <v>0</v>
      </c>
      <c r="M37" s="80"/>
      <c r="N37" s="45">
        <f t="shared" si="4"/>
        <v>795</v>
      </c>
      <c r="O37" s="46">
        <f t="shared" si="2"/>
        <v>13</v>
      </c>
      <c r="P37" s="46">
        <f t="shared" si="3"/>
        <v>15</v>
      </c>
      <c r="Q37" s="74"/>
      <c r="R37" s="74"/>
      <c r="S37" s="20"/>
    </row>
    <row r="38" spans="1:19" s="21" customFormat="1" ht="17.45" customHeight="1" x14ac:dyDescent="0.2">
      <c r="A38" s="42">
        <f t="shared" si="0"/>
        <v>35</v>
      </c>
      <c r="B38" s="98">
        <v>45534</v>
      </c>
      <c r="C38" s="99"/>
      <c r="D38" s="96" t="str">
        <f t="shared" si="1"/>
        <v>fredag</v>
      </c>
      <c r="E38" s="97"/>
      <c r="F38" s="44"/>
      <c r="G38" s="44"/>
      <c r="H38" s="94"/>
      <c r="I38" s="95"/>
      <c r="J38" s="44"/>
      <c r="K38" s="44"/>
      <c r="L38" s="79">
        <f>IF(ISNUMBER(J38),60*(J38-F38)+K38-G38-Januari!$E$46-H38-$I$46*$L$47,)</f>
        <v>0</v>
      </c>
      <c r="M38" s="80"/>
      <c r="N38" s="45">
        <f t="shared" si="4"/>
        <v>795</v>
      </c>
      <c r="O38" s="46">
        <f t="shared" si="2"/>
        <v>13</v>
      </c>
      <c r="P38" s="46">
        <f t="shared" si="3"/>
        <v>15</v>
      </c>
      <c r="Q38" s="74"/>
      <c r="R38" s="74"/>
      <c r="S38" s="20"/>
    </row>
    <row r="39" spans="1:19" s="21" customFormat="1" ht="17.45" customHeight="1" x14ac:dyDescent="0.2">
      <c r="A39" s="42">
        <f t="shared" si="0"/>
        <v>35</v>
      </c>
      <c r="B39" s="98">
        <v>45535</v>
      </c>
      <c r="C39" s="99"/>
      <c r="D39" s="96" t="str">
        <f t="shared" si="1"/>
        <v>lördag</v>
      </c>
      <c r="E39" s="97"/>
      <c r="F39" s="44"/>
      <c r="G39" s="44"/>
      <c r="H39" s="94"/>
      <c r="I39" s="95"/>
      <c r="J39" s="44"/>
      <c r="K39" s="44"/>
      <c r="L39" s="79">
        <f>IF(ISNUMBER(J39),60*(J39-F39)+K39-G39-Januari!$E$46-H39-$I$46*$L$47,)</f>
        <v>0</v>
      </c>
      <c r="M39" s="80"/>
      <c r="N39" s="45">
        <f t="shared" si="4"/>
        <v>795</v>
      </c>
      <c r="O39" s="46">
        <f t="shared" si="2"/>
        <v>13</v>
      </c>
      <c r="P39" s="46">
        <f t="shared" si="3"/>
        <v>15</v>
      </c>
      <c r="Q39" s="74"/>
      <c r="R39" s="74"/>
      <c r="S39" s="20"/>
    </row>
    <row r="40" spans="1:19" x14ac:dyDescent="0.2"/>
    <row r="41" spans="1:19" x14ac:dyDescent="0.2"/>
    <row r="42" spans="1:19" x14ac:dyDescent="0.2"/>
    <row r="43" spans="1:19" ht="13.15" customHeight="1" x14ac:dyDescent="0.2">
      <c r="A43" s="31"/>
      <c r="C43" s="92" t="s">
        <v>14</v>
      </c>
      <c r="D43" s="93"/>
      <c r="E43" s="92" t="s">
        <v>13</v>
      </c>
      <c r="F43" s="93"/>
      <c r="G43" s="92" t="s">
        <v>15</v>
      </c>
      <c r="H43" s="93"/>
      <c r="I43" s="92" t="s">
        <v>16</v>
      </c>
      <c r="J43" s="93"/>
      <c r="K43" s="92" t="s">
        <v>16</v>
      </c>
      <c r="L43" s="93"/>
      <c r="M43" s="32"/>
      <c r="N43"/>
      <c r="O43"/>
      <c r="S43"/>
    </row>
    <row r="44" spans="1:19" ht="13.15" customHeight="1" x14ac:dyDescent="0.2">
      <c r="A44"/>
      <c r="B44" s="41" t="s">
        <v>18</v>
      </c>
      <c r="C44" s="39" t="s">
        <v>3</v>
      </c>
      <c r="D44" s="39" t="s">
        <v>4</v>
      </c>
      <c r="E44" s="86" t="s">
        <v>4</v>
      </c>
      <c r="F44" s="87"/>
      <c r="G44" s="39" t="s">
        <v>3</v>
      </c>
      <c r="H44" s="39" t="s">
        <v>4</v>
      </c>
      <c r="I44" s="86" t="s">
        <v>11</v>
      </c>
      <c r="J44" s="87"/>
      <c r="K44" s="40" t="s">
        <v>3</v>
      </c>
      <c r="L44" s="40" t="s">
        <v>4</v>
      </c>
      <c r="M44" s="8"/>
      <c r="N44"/>
      <c r="O44"/>
    </row>
    <row r="45" spans="1:19" ht="13.15" customHeight="1" x14ac:dyDescent="0.2">
      <c r="A45"/>
      <c r="B45" s="58" t="str">
        <f>Juli!B45</f>
        <v>Vinter</v>
      </c>
      <c r="C45" s="5">
        <f>Juli!C45</f>
        <v>8</v>
      </c>
      <c r="D45" s="51">
        <f>Juli!D45</f>
        <v>0</v>
      </c>
      <c r="E45" s="113">
        <f>Juli!E45:F45</f>
        <v>30</v>
      </c>
      <c r="F45" s="114"/>
      <c r="G45" s="50">
        <f>Juli!G45</f>
        <v>16</v>
      </c>
      <c r="H45" s="50">
        <f>Juli!H45</f>
        <v>40</v>
      </c>
      <c r="I45" s="90">
        <f>IF(ISNUMBER(G45),60*(G45-C45)+H45-D45-E45,0)</f>
        <v>490</v>
      </c>
      <c r="J45" s="91"/>
      <c r="K45" s="37">
        <f>IFERROR(TRUNC(I45/60),"")</f>
        <v>8</v>
      </c>
      <c r="L45" s="38">
        <f>IFERROR(I45-K45*60,"")</f>
        <v>10</v>
      </c>
      <c r="M45" s="33"/>
      <c r="N45"/>
      <c r="O45" s="4"/>
      <c r="S45" s="4"/>
    </row>
    <row r="46" spans="1:19" ht="13.15" customHeight="1" x14ac:dyDescent="0.2">
      <c r="A46"/>
      <c r="B46" s="58" t="str">
        <f>Juli!B46</f>
        <v>Sommar</v>
      </c>
      <c r="C46" s="50">
        <f>Juli!C46</f>
        <v>8</v>
      </c>
      <c r="D46" s="51">
        <f>Juli!D46</f>
        <v>0</v>
      </c>
      <c r="E46" s="113">
        <f>Juli!E46:F46</f>
        <v>45</v>
      </c>
      <c r="F46" s="114"/>
      <c r="G46" s="50">
        <f>Juli!G46</f>
        <v>16</v>
      </c>
      <c r="H46" s="50">
        <f>Juli!H46</f>
        <v>0</v>
      </c>
      <c r="I46" s="88">
        <f>IF(ISNUMBER(G46),60*(G46-C46)+H46-D46-E46,0)</f>
        <v>435</v>
      </c>
      <c r="J46" s="89"/>
      <c r="K46" s="37">
        <f>IFERROR(TRUNC(I46/60),"")</f>
        <v>7</v>
      </c>
      <c r="L46" s="38">
        <f>IFERROR(I46-K46*60,"")</f>
        <v>15</v>
      </c>
      <c r="M46" s="33"/>
      <c r="N46"/>
      <c r="O46" s="4"/>
      <c r="S46" s="4"/>
    </row>
    <row r="47" spans="1:19" ht="13.15" customHeight="1" x14ac:dyDescent="0.2">
      <c r="D47" s="55" t="s">
        <v>12</v>
      </c>
      <c r="E47" s="55"/>
      <c r="F47" s="65">
        <f>Juli!F47:G47</f>
        <v>100</v>
      </c>
      <c r="G47" s="66"/>
      <c r="H47" s="55" t="s">
        <v>23</v>
      </c>
      <c r="I47" s="56"/>
      <c r="J47" s="56"/>
      <c r="K47" s="56"/>
      <c r="L47" s="57">
        <f>F47/100</f>
        <v>1</v>
      </c>
    </row>
  </sheetData>
  <sheetProtection sheet="1" objects="1" scenarios="1" formatCells="0" autoFilter="0"/>
  <mergeCells count="181">
    <mergeCell ref="Q8:R8"/>
    <mergeCell ref="B9:C9"/>
    <mergeCell ref="D9:E9"/>
    <mergeCell ref="H9:I9"/>
    <mergeCell ref="L9:M9"/>
    <mergeCell ref="Q9:R9"/>
    <mergeCell ref="A1:R1"/>
    <mergeCell ref="Q2:R2"/>
    <mergeCell ref="B4:H4"/>
    <mergeCell ref="L4:M4"/>
    <mergeCell ref="F7:G7"/>
    <mergeCell ref="H7:I7"/>
    <mergeCell ref="J7:K7"/>
    <mergeCell ref="O7:P7"/>
    <mergeCell ref="B8:C8"/>
    <mergeCell ref="B10:C10"/>
    <mergeCell ref="D10:E10"/>
    <mergeCell ref="H10:I10"/>
    <mergeCell ref="L10:M10"/>
    <mergeCell ref="Q10:R10"/>
    <mergeCell ref="B11:C11"/>
    <mergeCell ref="D11:E11"/>
    <mergeCell ref="H11:I11"/>
    <mergeCell ref="L11:M11"/>
    <mergeCell ref="Q11:R11"/>
    <mergeCell ref="B12:C12"/>
    <mergeCell ref="D12:E12"/>
    <mergeCell ref="H12:I12"/>
    <mergeCell ref="L12:M12"/>
    <mergeCell ref="Q12:R12"/>
    <mergeCell ref="B13:C13"/>
    <mergeCell ref="D13:E13"/>
    <mergeCell ref="H13:I13"/>
    <mergeCell ref="L13:M13"/>
    <mergeCell ref="Q13:R13"/>
    <mergeCell ref="B14:C14"/>
    <mergeCell ref="D14:E14"/>
    <mergeCell ref="H14:I14"/>
    <mergeCell ref="L14:M14"/>
    <mergeCell ref="Q14:R14"/>
    <mergeCell ref="B15:C15"/>
    <mergeCell ref="D15:E15"/>
    <mergeCell ref="H15:I15"/>
    <mergeCell ref="L15:M15"/>
    <mergeCell ref="Q15:R15"/>
    <mergeCell ref="B16:C16"/>
    <mergeCell ref="D16:E16"/>
    <mergeCell ref="H16:I16"/>
    <mergeCell ref="L16:M16"/>
    <mergeCell ref="Q16:R16"/>
    <mergeCell ref="B17:C17"/>
    <mergeCell ref="D17:E17"/>
    <mergeCell ref="H17:I17"/>
    <mergeCell ref="L17:M17"/>
    <mergeCell ref="Q17:R17"/>
    <mergeCell ref="B18:C18"/>
    <mergeCell ref="D18:E18"/>
    <mergeCell ref="H18:I18"/>
    <mergeCell ref="L18:M18"/>
    <mergeCell ref="Q18:R18"/>
    <mergeCell ref="B19:C19"/>
    <mergeCell ref="D19:E19"/>
    <mergeCell ref="H19:I19"/>
    <mergeCell ref="L19:M19"/>
    <mergeCell ref="Q19:R19"/>
    <mergeCell ref="B20:C20"/>
    <mergeCell ref="D20:E20"/>
    <mergeCell ref="H20:I20"/>
    <mergeCell ref="L20:M20"/>
    <mergeCell ref="Q20:R20"/>
    <mergeCell ref="B21:C21"/>
    <mergeCell ref="D21:E21"/>
    <mergeCell ref="H21:I21"/>
    <mergeCell ref="L21:M21"/>
    <mergeCell ref="Q21:R21"/>
    <mergeCell ref="B22:C22"/>
    <mergeCell ref="D22:E22"/>
    <mergeCell ref="H22:I22"/>
    <mergeCell ref="L22:M22"/>
    <mergeCell ref="Q22:R22"/>
    <mergeCell ref="B23:C23"/>
    <mergeCell ref="D23:E23"/>
    <mergeCell ref="H23:I23"/>
    <mergeCell ref="L23:M23"/>
    <mergeCell ref="Q23:R23"/>
    <mergeCell ref="B24:C24"/>
    <mergeCell ref="D24:E24"/>
    <mergeCell ref="H24:I24"/>
    <mergeCell ref="L24:M24"/>
    <mergeCell ref="Q24:R24"/>
    <mergeCell ref="B25:C25"/>
    <mergeCell ref="D25:E25"/>
    <mergeCell ref="H25:I25"/>
    <mergeCell ref="L25:M25"/>
    <mergeCell ref="Q25:R25"/>
    <mergeCell ref="B26:C26"/>
    <mergeCell ref="D26:E26"/>
    <mergeCell ref="H26:I26"/>
    <mergeCell ref="L26:M26"/>
    <mergeCell ref="Q26:R26"/>
    <mergeCell ref="B27:C27"/>
    <mergeCell ref="D27:E27"/>
    <mergeCell ref="H27:I27"/>
    <mergeCell ref="L27:M27"/>
    <mergeCell ref="Q27:R27"/>
    <mergeCell ref="B28:C28"/>
    <mergeCell ref="D28:E28"/>
    <mergeCell ref="H28:I28"/>
    <mergeCell ref="L28:M28"/>
    <mergeCell ref="Q28:R28"/>
    <mergeCell ref="B29:C29"/>
    <mergeCell ref="D29:E29"/>
    <mergeCell ref="H29:I29"/>
    <mergeCell ref="L29:M29"/>
    <mergeCell ref="Q29:R29"/>
    <mergeCell ref="B30:C30"/>
    <mergeCell ref="D30:E30"/>
    <mergeCell ref="H30:I30"/>
    <mergeCell ref="L30:M30"/>
    <mergeCell ref="Q30:R30"/>
    <mergeCell ref="B31:C31"/>
    <mergeCell ref="D31:E31"/>
    <mergeCell ref="H31:I31"/>
    <mergeCell ref="L31:M31"/>
    <mergeCell ref="Q31:R31"/>
    <mergeCell ref="Q34:R34"/>
    <mergeCell ref="B35:C35"/>
    <mergeCell ref="D35:E35"/>
    <mergeCell ref="H35:I35"/>
    <mergeCell ref="L35:M35"/>
    <mergeCell ref="Q35:R35"/>
    <mergeCell ref="B32:C32"/>
    <mergeCell ref="D32:E32"/>
    <mergeCell ref="H32:I32"/>
    <mergeCell ref="L32:M32"/>
    <mergeCell ref="Q32:R32"/>
    <mergeCell ref="B33:C33"/>
    <mergeCell ref="D33:E33"/>
    <mergeCell ref="H33:I33"/>
    <mergeCell ref="L33:M33"/>
    <mergeCell ref="Q33:R33"/>
    <mergeCell ref="Q38:R38"/>
    <mergeCell ref="B39:C39"/>
    <mergeCell ref="D39:E39"/>
    <mergeCell ref="H39:I39"/>
    <mergeCell ref="L39:M39"/>
    <mergeCell ref="Q39:R39"/>
    <mergeCell ref="B36:C36"/>
    <mergeCell ref="D36:E36"/>
    <mergeCell ref="H36:I36"/>
    <mergeCell ref="L36:M36"/>
    <mergeCell ref="Q36:R36"/>
    <mergeCell ref="B37:C37"/>
    <mergeCell ref="D37:E37"/>
    <mergeCell ref="H37:I37"/>
    <mergeCell ref="L37:M37"/>
    <mergeCell ref="Q37:R37"/>
    <mergeCell ref="F47:G47"/>
    <mergeCell ref="L7:M7"/>
    <mergeCell ref="L8:M8"/>
    <mergeCell ref="E44:F44"/>
    <mergeCell ref="I44:J44"/>
    <mergeCell ref="E45:F45"/>
    <mergeCell ref="I45:J45"/>
    <mergeCell ref="E46:F46"/>
    <mergeCell ref="I46:J46"/>
    <mergeCell ref="D8:E8"/>
    <mergeCell ref="H8:I8"/>
    <mergeCell ref="C43:D43"/>
    <mergeCell ref="E43:F43"/>
    <mergeCell ref="G43:H43"/>
    <mergeCell ref="I43:J43"/>
    <mergeCell ref="K43:L43"/>
    <mergeCell ref="B38:C38"/>
    <mergeCell ref="D38:E38"/>
    <mergeCell ref="H38:I38"/>
    <mergeCell ref="L38:M38"/>
    <mergeCell ref="B34:C34"/>
    <mergeCell ref="D34:E34"/>
    <mergeCell ref="H34:I34"/>
    <mergeCell ref="L34:M34"/>
  </mergeCells>
  <conditionalFormatting sqref="I45">
    <cfRule type="cellIs" dxfId="43" priority="10" stopIfTrue="1" operator="lessThanOrEqual">
      <formula>-1</formula>
    </cfRule>
  </conditionalFormatting>
  <conditionalFormatting sqref="K44:M46">
    <cfRule type="cellIs" dxfId="42" priority="9" stopIfTrue="1" operator="lessThan">
      <formula>-1</formula>
    </cfRule>
  </conditionalFormatting>
  <conditionalFormatting sqref="I46">
    <cfRule type="cellIs" dxfId="41" priority="8" stopIfTrue="1" operator="lessThanOrEqual">
      <formula>-1</formula>
    </cfRule>
  </conditionalFormatting>
  <conditionalFormatting sqref="A9:A39">
    <cfRule type="expression" dxfId="40" priority="5">
      <formula>(ISODD(A9))</formula>
    </cfRule>
  </conditionalFormatting>
  <conditionalFormatting sqref="B9:C39">
    <cfRule type="cellIs" dxfId="39" priority="3" operator="equal">
      <formula>TODAY()</formula>
    </cfRule>
    <cfRule type="expression" dxfId="38" priority="4">
      <formula>(ISODD(A9))</formula>
    </cfRule>
  </conditionalFormatting>
  <conditionalFormatting sqref="D9:E39">
    <cfRule type="containsText" dxfId="37" priority="1" operator="containsText" text="söndag">
      <formula>NOT(ISERROR(SEARCH("söndag",D9)))</formula>
    </cfRule>
    <cfRule type="containsText" dxfId="36" priority="2" operator="containsText" text="lördag">
      <formula>NOT(ISERROR(SEARCH("lördag",D9)))</formula>
    </cfRule>
  </conditionalFormatting>
  <pageMargins left="0.59055118110236227" right="0.39370078740157483" top="0.39370078740157483" bottom="0.39370078740157483" header="0.19685039370078741" footer="0.19685039370078741"/>
  <pageSetup paperSize="9" orientation="portrait" horizontalDpi="4294967293" r:id="rId1"/>
  <headerFooter>
    <oddFooter>&amp;Lwww.vivekasfiffigamallar.se&amp;C&amp;A</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13</vt:i4>
      </vt:variant>
    </vt:vector>
  </HeadingPairs>
  <TitlesOfParts>
    <vt:vector size="13" baseType="lpstr">
      <vt:lpstr>Instruktion</vt:lpstr>
      <vt:lpstr>Januari</vt:lpstr>
      <vt:lpstr>Februari</vt:lpstr>
      <vt:lpstr>Mars</vt:lpstr>
      <vt:lpstr>April</vt:lpstr>
      <vt:lpstr>Maj</vt:lpstr>
      <vt:lpstr>Juni</vt:lpstr>
      <vt:lpstr>Juli</vt:lpstr>
      <vt:lpstr>Augusti</vt:lpstr>
      <vt:lpstr>September</vt:lpstr>
      <vt:lpstr>Oktober</vt:lpstr>
      <vt:lpstr>November</vt:lpstr>
      <vt:lpstr>December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vivekasfiffigamallar.se</dc:creator>
  <cp:lastModifiedBy>Viveka Söderström</cp:lastModifiedBy>
  <cp:lastPrinted>2022-11-15T09:28:51Z</cp:lastPrinted>
  <dcterms:created xsi:type="dcterms:W3CDTF">2010-09-29T07:08:12Z</dcterms:created>
  <dcterms:modified xsi:type="dcterms:W3CDTF">2023-11-22T13:19:01Z</dcterms:modified>
</cp:coreProperties>
</file>